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AshMills\Desktop\"/>
    </mc:Choice>
  </mc:AlternateContent>
  <xr:revisionPtr revIDLastSave="0" documentId="13_ncr:1_{2B91B4DC-FACD-463B-A40D-8453B81CD535}" xr6:coauthVersionLast="47" xr6:coauthVersionMax="47" xr10:uidLastSave="{00000000-0000-0000-0000-000000000000}"/>
  <bookViews>
    <workbookView xWindow="2790" yWindow="-21600" windowWidth="26010" windowHeight="20985" activeTab="1" xr2:uid="{00000000-000D-0000-FFFF-FFFF00000000}"/>
  </bookViews>
  <sheets>
    <sheet name="Title Page" sheetId="3" r:id="rId1"/>
    <sheet name="Sonar Profile" sheetId="1" r:id="rId2"/>
    <sheet name="Ranked Index" sheetId="4" r:id="rId3"/>
  </sheets>
  <definedNames>
    <definedName name="_xlnm.Print_Area" localSheetId="0">'Title Page'!$B$1:$K$48</definedName>
    <definedName name="_xlnm.Print_Titles" localSheetId="2">'Ranked Index'!$2:$12</definedName>
    <definedName name="_xlnm.Print_Titles" localSheetId="1">'Sonar Profile'!$2:$10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1" l="1"/>
  <c r="F44" i="1" s="1"/>
  <c r="G44" i="1" s="1"/>
  <c r="E43" i="1"/>
  <c r="F43" i="1" s="1"/>
  <c r="G43" i="1" s="1"/>
  <c r="B92" i="4" l="1"/>
  <c r="B47" i="4"/>
  <c r="B81" i="4"/>
  <c r="B74" i="4"/>
  <c r="B67" i="4"/>
  <c r="B62" i="4"/>
  <c r="B69" i="4"/>
  <c r="B78" i="4"/>
  <c r="B71" i="4"/>
  <c r="B91" i="4"/>
  <c r="B54" i="4"/>
  <c r="B68" i="4"/>
  <c r="B57" i="4"/>
  <c r="B32" i="4"/>
  <c r="B43" i="4"/>
  <c r="B66" i="4"/>
  <c r="B60" i="4"/>
  <c r="B65" i="4"/>
  <c r="B51" i="4"/>
  <c r="B53" i="4"/>
  <c r="B20" i="4"/>
  <c r="B79" i="4"/>
  <c r="B25" i="4"/>
  <c r="B56" i="4"/>
  <c r="B75" i="4"/>
  <c r="B90" i="4"/>
  <c r="B44" i="4"/>
  <c r="B34" i="4"/>
  <c r="B39" i="4"/>
  <c r="B14" i="4"/>
  <c r="B21" i="4"/>
  <c r="B42" i="4"/>
  <c r="B46" i="4"/>
  <c r="B37" i="4"/>
  <c r="B24" i="4"/>
  <c r="B50" i="4"/>
  <c r="B70" i="4"/>
  <c r="B80" i="4"/>
  <c r="B73" i="4"/>
  <c r="B29" i="4"/>
  <c r="B63" i="4"/>
  <c r="B30" i="4"/>
  <c r="B77" i="4"/>
  <c r="B45" i="4"/>
  <c r="B72" i="4"/>
  <c r="B28" i="4"/>
  <c r="B19" i="4"/>
  <c r="B38" i="4"/>
  <c r="B89" i="4"/>
  <c r="B88" i="4"/>
  <c r="B55" i="4"/>
  <c r="B58" i="4"/>
  <c r="B64" i="4"/>
  <c r="B48" i="4"/>
  <c r="B76" i="4"/>
  <c r="B86" i="4"/>
  <c r="B49" i="4"/>
  <c r="B18" i="4"/>
  <c r="B16" i="4"/>
  <c r="B59" i="4"/>
  <c r="B35" i="4"/>
  <c r="B22" i="4"/>
  <c r="B17" i="4"/>
  <c r="B85" i="4"/>
  <c r="B41" i="4"/>
  <c r="B33" i="4"/>
  <c r="B61" i="4"/>
  <c r="B26" i="4"/>
  <c r="B87" i="4"/>
  <c r="B27" i="4"/>
  <c r="B40" i="4"/>
  <c r="B83" i="4"/>
  <c r="B31" i="4"/>
  <c r="B23" i="4"/>
  <c r="B36" i="4"/>
  <c r="B13" i="4"/>
  <c r="B52" i="4"/>
  <c r="B15" i="4"/>
  <c r="B82" i="4"/>
  <c r="B84" i="4"/>
  <c r="D145" i="1"/>
  <c r="D59" i="1"/>
  <c r="D30" i="1"/>
  <c r="D20" i="1"/>
  <c r="E65" i="1"/>
  <c r="E66" i="1"/>
  <c r="E67" i="1"/>
  <c r="F67" i="1" s="1"/>
  <c r="E68" i="1"/>
  <c r="F68" i="1" s="1"/>
  <c r="E69" i="1"/>
  <c r="F69" i="1" s="1"/>
  <c r="E70" i="1"/>
  <c r="E71" i="1"/>
  <c r="F71" i="1" s="1"/>
  <c r="E72" i="1"/>
  <c r="F72" i="1" s="1"/>
  <c r="E73" i="1"/>
  <c r="F73" i="1" s="1"/>
  <c r="E74" i="1"/>
  <c r="F74" i="1" s="1"/>
  <c r="E75" i="1"/>
  <c r="F75" i="1" s="1"/>
  <c r="E76" i="1"/>
  <c r="F76" i="1" s="1"/>
  <c r="E77" i="1"/>
  <c r="E78" i="1"/>
  <c r="F78" i="1" s="1"/>
  <c r="E79" i="1"/>
  <c r="E80" i="1"/>
  <c r="F80" i="1" s="1"/>
  <c r="E81" i="1"/>
  <c r="F81" i="1" s="1"/>
  <c r="E82" i="1"/>
  <c r="E83" i="1"/>
  <c r="F83" i="1" s="1"/>
  <c r="E84" i="1"/>
  <c r="F84" i="1" s="1"/>
  <c r="E85" i="1"/>
  <c r="F85" i="1" s="1"/>
  <c r="E86" i="1"/>
  <c r="F86" i="1" s="1"/>
  <c r="E87" i="1"/>
  <c r="F87" i="1" s="1"/>
  <c r="E88" i="1"/>
  <c r="E89" i="1"/>
  <c r="F89" i="1" s="1"/>
  <c r="E90" i="1"/>
  <c r="F90" i="1" s="1"/>
  <c r="E91" i="1"/>
  <c r="F91" i="1" s="1"/>
  <c r="E92" i="1"/>
  <c r="F92" i="1" s="1"/>
  <c r="E93" i="1"/>
  <c r="F93" i="1" s="1"/>
  <c r="E94" i="1"/>
  <c r="E95" i="1"/>
  <c r="E96" i="1"/>
  <c r="F96" i="1" s="1"/>
  <c r="E97" i="1"/>
  <c r="F97" i="1" s="1"/>
  <c r="E98" i="1"/>
  <c r="F98" i="1" s="1"/>
  <c r="E99" i="1"/>
  <c r="F99" i="1" s="1"/>
  <c r="E100" i="1"/>
  <c r="E101" i="1"/>
  <c r="E102" i="1"/>
  <c r="E103" i="1"/>
  <c r="F103" i="1" s="1"/>
  <c r="E104" i="1"/>
  <c r="F104" i="1" s="1"/>
  <c r="E105" i="1"/>
  <c r="F105" i="1" s="1"/>
  <c r="E106" i="1"/>
  <c r="F106" i="1" s="1"/>
  <c r="E107" i="1"/>
  <c r="F107" i="1" s="1"/>
  <c r="E108" i="1"/>
  <c r="F108" i="1" s="1"/>
  <c r="E109" i="1"/>
  <c r="F109" i="1" s="1"/>
  <c r="E110" i="1"/>
  <c r="F110" i="1" s="1"/>
  <c r="E111" i="1"/>
  <c r="F111" i="1" s="1"/>
  <c r="E112" i="1"/>
  <c r="F112" i="1" s="1"/>
  <c r="E113" i="1"/>
  <c r="F113" i="1" s="1"/>
  <c r="E114" i="1"/>
  <c r="F114" i="1" s="1"/>
  <c r="E115" i="1"/>
  <c r="F115" i="1" s="1"/>
  <c r="E116" i="1"/>
  <c r="E117" i="1"/>
  <c r="F117" i="1" s="1"/>
  <c r="E118" i="1"/>
  <c r="E119" i="1"/>
  <c r="F119" i="1" s="1"/>
  <c r="E120" i="1"/>
  <c r="F120" i="1" s="1"/>
  <c r="E121" i="1"/>
  <c r="F121" i="1" s="1"/>
  <c r="E122" i="1"/>
  <c r="F122" i="1" s="1"/>
  <c r="E123" i="1"/>
  <c r="F123" i="1" s="1"/>
  <c r="E124" i="1"/>
  <c r="F124" i="1" s="1"/>
  <c r="E125" i="1"/>
  <c r="F125" i="1" s="1"/>
  <c r="E126" i="1"/>
  <c r="F126" i="1" s="1"/>
  <c r="E127" i="1"/>
  <c r="F127" i="1" s="1"/>
  <c r="E128" i="1"/>
  <c r="F128" i="1" s="1"/>
  <c r="E129" i="1"/>
  <c r="F129" i="1" s="1"/>
  <c r="E130" i="1"/>
  <c r="F130" i="1" s="1"/>
  <c r="E131" i="1"/>
  <c r="F131" i="1" s="1"/>
  <c r="E132" i="1"/>
  <c r="F132" i="1" s="1"/>
  <c r="E133" i="1"/>
  <c r="F133" i="1" s="1"/>
  <c r="E134" i="1"/>
  <c r="F134" i="1" s="1"/>
  <c r="E135" i="1"/>
  <c r="F135" i="1" s="1"/>
  <c r="E136" i="1"/>
  <c r="F136" i="1" s="1"/>
  <c r="E137" i="1"/>
  <c r="C42" i="4" s="1"/>
  <c r="E138" i="1"/>
  <c r="F138" i="1" s="1"/>
  <c r="E139" i="1"/>
  <c r="E140" i="1"/>
  <c r="F140" i="1" s="1"/>
  <c r="E141" i="1"/>
  <c r="F141" i="1" s="1"/>
  <c r="E142" i="1"/>
  <c r="F142" i="1" s="1"/>
  <c r="E143" i="1"/>
  <c r="F143" i="1" s="1"/>
  <c r="E64" i="1"/>
  <c r="F64" i="1" s="1"/>
  <c r="B145" i="1"/>
  <c r="B59" i="1"/>
  <c r="B30" i="1"/>
  <c r="E36" i="1"/>
  <c r="F36" i="1" s="1"/>
  <c r="E37" i="1"/>
  <c r="F37" i="1" s="1"/>
  <c r="E38" i="1"/>
  <c r="F38" i="1" s="1"/>
  <c r="E39" i="1"/>
  <c r="F39" i="1" s="1"/>
  <c r="E40" i="1"/>
  <c r="F40" i="1" s="1"/>
  <c r="E41" i="1"/>
  <c r="F41" i="1" s="1"/>
  <c r="E42" i="1"/>
  <c r="F42"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E35" i="1"/>
  <c r="E26" i="1"/>
  <c r="F26" i="1" s="1"/>
  <c r="E27" i="1"/>
  <c r="F27" i="1" s="1"/>
  <c r="E28" i="1"/>
  <c r="F28" i="1" s="1"/>
  <c r="E25" i="1"/>
  <c r="F25" i="1" s="1"/>
  <c r="E14" i="1"/>
  <c r="F14" i="1" s="1"/>
  <c r="E15" i="1"/>
  <c r="F15" i="1" s="1"/>
  <c r="E16" i="1"/>
  <c r="F16" i="1" s="1"/>
  <c r="E17" i="1"/>
  <c r="F17" i="1" s="1"/>
  <c r="E18" i="1"/>
  <c r="F18" i="1" s="1"/>
  <c r="E13" i="1"/>
  <c r="F13" i="1" s="1"/>
  <c r="C53" i="4" l="1"/>
  <c r="D53" i="4" s="1"/>
  <c r="C39" i="4"/>
  <c r="D39" i="4" s="1"/>
  <c r="C69" i="4"/>
  <c r="C63" i="4"/>
  <c r="D63" i="4" s="1"/>
  <c r="C45" i="4"/>
  <c r="C86" i="4"/>
  <c r="C28" i="4"/>
  <c r="C61" i="4"/>
  <c r="C38" i="4"/>
  <c r="C36" i="4"/>
  <c r="C67" i="4"/>
  <c r="D67" i="4" s="1"/>
  <c r="C51" i="4"/>
  <c r="D51" i="4" s="1"/>
  <c r="C84" i="4"/>
  <c r="D84" i="4" s="1"/>
  <c r="C64" i="4"/>
  <c r="D64" i="4" s="1"/>
  <c r="F95" i="1"/>
  <c r="F118" i="1"/>
  <c r="F70" i="1"/>
  <c r="F82" i="1"/>
  <c r="F94" i="1"/>
  <c r="F88" i="1"/>
  <c r="F100" i="1"/>
  <c r="C89" i="4"/>
  <c r="D89" i="4" s="1"/>
  <c r="C32" i="4"/>
  <c r="D32" i="4" s="1"/>
  <c r="C13" i="4"/>
  <c r="D13" i="4" s="1"/>
  <c r="C29" i="4"/>
  <c r="D29" i="4" s="1"/>
  <c r="C74" i="4"/>
  <c r="D74" i="4" s="1"/>
  <c r="C31" i="4"/>
  <c r="D31" i="4" s="1"/>
  <c r="C73" i="4"/>
  <c r="D73" i="4" s="1"/>
  <c r="C81" i="4"/>
  <c r="D81" i="4" s="1"/>
  <c r="C91" i="4"/>
  <c r="D91" i="4" s="1"/>
  <c r="C83" i="4"/>
  <c r="D83" i="4" s="1"/>
  <c r="C70" i="4"/>
  <c r="D70" i="4" s="1"/>
  <c r="C47" i="4"/>
  <c r="D47" i="4" s="1"/>
  <c r="C27" i="4"/>
  <c r="D27" i="4" s="1"/>
  <c r="C50" i="4"/>
  <c r="D50" i="4" s="1"/>
  <c r="C85" i="4"/>
  <c r="D85" i="4" s="1"/>
  <c r="C37" i="4"/>
  <c r="D37" i="4" s="1"/>
  <c r="F137" i="1"/>
  <c r="C22" i="4"/>
  <c r="D22" i="4" s="1"/>
  <c r="C34" i="4"/>
  <c r="D34" i="4" s="1"/>
  <c r="C59" i="4"/>
  <c r="D59" i="4" s="1"/>
  <c r="C44" i="4"/>
  <c r="D44" i="4" s="1"/>
  <c r="C58" i="4"/>
  <c r="D58" i="4" s="1"/>
  <c r="C90" i="4"/>
  <c r="D90" i="4" s="1"/>
  <c r="C55" i="4"/>
  <c r="D55" i="4" s="1"/>
  <c r="C56" i="4"/>
  <c r="D56" i="4" s="1"/>
  <c r="C88" i="4"/>
  <c r="D88" i="4" s="1"/>
  <c r="C66" i="4"/>
  <c r="D66" i="4" s="1"/>
  <c r="C17" i="4"/>
  <c r="D17" i="4" s="1"/>
  <c r="C43" i="4"/>
  <c r="D43" i="4" s="1"/>
  <c r="C57" i="4"/>
  <c r="D57" i="4" s="1"/>
  <c r="F101" i="1"/>
  <c r="C40" i="4"/>
  <c r="D40" i="4" s="1"/>
  <c r="C16" i="4"/>
  <c r="D16" i="4" s="1"/>
  <c r="C19" i="4"/>
  <c r="D19" i="4" s="1"/>
  <c r="C24" i="4"/>
  <c r="D24" i="4" s="1"/>
  <c r="C25" i="4"/>
  <c r="D25" i="4" s="1"/>
  <c r="C54" i="4"/>
  <c r="D54" i="4" s="1"/>
  <c r="C35" i="4"/>
  <c r="D35" i="4" s="1"/>
  <c r="F102" i="1"/>
  <c r="F66" i="1"/>
  <c r="C87" i="4"/>
  <c r="D87" i="4" s="1"/>
  <c r="C49" i="4"/>
  <c r="D49" i="4" s="1"/>
  <c r="C72" i="4"/>
  <c r="D72" i="4" s="1"/>
  <c r="C46" i="4"/>
  <c r="D46" i="4" s="1"/>
  <c r="C20" i="4"/>
  <c r="D20" i="4" s="1"/>
  <c r="C71" i="4"/>
  <c r="D71" i="4" s="1"/>
  <c r="F139" i="1"/>
  <c r="C75" i="4"/>
  <c r="D75" i="4" s="1"/>
  <c r="C26" i="4"/>
  <c r="C78" i="4"/>
  <c r="D78" i="4" s="1"/>
  <c r="C80" i="4"/>
  <c r="D80" i="4" s="1"/>
  <c r="E145" i="1"/>
  <c r="C68" i="4"/>
  <c r="D68" i="4" s="1"/>
  <c r="C18" i="4"/>
  <c r="D18" i="4" s="1"/>
  <c r="F77" i="1"/>
  <c r="F116" i="1"/>
  <c r="C82" i="4"/>
  <c r="D82" i="4" s="1"/>
  <c r="C76" i="4"/>
  <c r="D76" i="4" s="1"/>
  <c r="C77" i="4"/>
  <c r="D77" i="4" s="1"/>
  <c r="C21" i="4"/>
  <c r="D21" i="4" s="1"/>
  <c r="C92" i="4"/>
  <c r="D92" i="4" s="1"/>
  <c r="C15" i="4"/>
  <c r="D15" i="4" s="1"/>
  <c r="C33" i="4"/>
  <c r="D33" i="4" s="1"/>
  <c r="C48" i="4"/>
  <c r="D48" i="4" s="1"/>
  <c r="C30" i="4"/>
  <c r="D30" i="4" s="1"/>
  <c r="C14" i="4"/>
  <c r="D14" i="4" s="1"/>
  <c r="C65" i="4"/>
  <c r="D65" i="4" s="1"/>
  <c r="C62" i="4"/>
  <c r="D62" i="4" s="1"/>
  <c r="C23" i="4"/>
  <c r="F65" i="1"/>
  <c r="C79" i="4"/>
  <c r="D79" i="4" s="1"/>
  <c r="F79" i="1"/>
  <c r="C52" i="4"/>
  <c r="D52" i="4" s="1"/>
  <c r="C41" i="4"/>
  <c r="D41" i="4" s="1"/>
  <c r="C60" i="4"/>
  <c r="D60" i="4" s="1"/>
  <c r="E59" i="1"/>
  <c r="F35" i="1"/>
  <c r="E30" i="1"/>
  <c r="E20" i="1"/>
  <c r="D69" i="4"/>
  <c r="D42" i="4"/>
  <c r="D45" i="4"/>
  <c r="D28" i="4"/>
  <c r="D38" i="4"/>
  <c r="D86" i="4"/>
  <c r="D61" i="4"/>
  <c r="D36"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E52" i="4" l="1"/>
  <c r="E53" i="4"/>
  <c r="E40" i="4"/>
  <c r="G21" i="4"/>
  <c r="H21" i="4" s="1"/>
  <c r="E86" i="4"/>
  <c r="G47" i="4"/>
  <c r="H47" i="4" s="1"/>
  <c r="E14" i="4"/>
  <c r="G17" i="4"/>
  <c r="H17" i="4" s="1"/>
  <c r="E39" i="4"/>
  <c r="E66" i="4"/>
  <c r="E69" i="4"/>
  <c r="E43" i="4"/>
  <c r="G92" i="4"/>
  <c r="H92" i="4" s="1"/>
  <c r="E89" i="4"/>
  <c r="G22" i="4"/>
  <c r="H22" i="4" s="1"/>
  <c r="E61" i="4"/>
  <c r="E38" i="4"/>
  <c r="G15" i="4"/>
  <c r="H15" i="4" s="1"/>
  <c r="E17" i="4"/>
  <c r="E16" i="4"/>
  <c r="E13" i="4"/>
  <c r="G16" i="4"/>
  <c r="H16" i="4" s="1"/>
  <c r="D23" i="4"/>
  <c r="E20" i="4" s="1"/>
  <c r="E62" i="4"/>
  <c r="G28" i="4"/>
  <c r="H28" i="4" s="1"/>
  <c r="G52" i="4"/>
  <c r="H52" i="4" s="1"/>
  <c r="G76" i="4"/>
  <c r="H76" i="4" s="1"/>
  <c r="D26" i="4"/>
  <c r="E27" i="4" s="1"/>
  <c r="E37" i="4"/>
  <c r="E49" i="4"/>
  <c r="E85" i="4"/>
  <c r="G27" i="4"/>
  <c r="H27" i="4" s="1"/>
  <c r="G33" i="4"/>
  <c r="H33" i="4" s="1"/>
  <c r="G39" i="4"/>
  <c r="H39" i="4" s="1"/>
  <c r="G45" i="4"/>
  <c r="H45" i="4" s="1"/>
  <c r="G51" i="4"/>
  <c r="H51" i="4" s="1"/>
  <c r="G57" i="4"/>
  <c r="H57" i="4" s="1"/>
  <c r="G63" i="4"/>
  <c r="H63" i="4" s="1"/>
  <c r="G69" i="4"/>
  <c r="H69" i="4" s="1"/>
  <c r="G75" i="4"/>
  <c r="H75" i="4" s="1"/>
  <c r="G81" i="4"/>
  <c r="H81" i="4" s="1"/>
  <c r="G87" i="4"/>
  <c r="H87" i="4" s="1"/>
  <c r="E74" i="4"/>
  <c r="E87" i="4"/>
  <c r="G64" i="4"/>
  <c r="H64" i="4" s="1"/>
  <c r="G29" i="4"/>
  <c r="H29" i="4" s="1"/>
  <c r="G41" i="4"/>
  <c r="H41" i="4" s="1"/>
  <c r="G65" i="4"/>
  <c r="H65" i="4" s="1"/>
  <c r="G83" i="4"/>
  <c r="H83" i="4" s="1"/>
  <c r="G18" i="4"/>
  <c r="H18" i="4" s="1"/>
  <c r="G24" i="4"/>
  <c r="H24" i="4" s="1"/>
  <c r="G30" i="4"/>
  <c r="H30" i="4" s="1"/>
  <c r="G36" i="4"/>
  <c r="H36" i="4" s="1"/>
  <c r="G42" i="4"/>
  <c r="H42" i="4" s="1"/>
  <c r="G48" i="4"/>
  <c r="H48" i="4" s="1"/>
  <c r="G54" i="4"/>
  <c r="H54" i="4" s="1"/>
  <c r="G60" i="4"/>
  <c r="H60" i="4" s="1"/>
  <c r="G66" i="4"/>
  <c r="H66" i="4" s="1"/>
  <c r="G72" i="4"/>
  <c r="H72" i="4" s="1"/>
  <c r="G78" i="4"/>
  <c r="H78" i="4" s="1"/>
  <c r="G84" i="4"/>
  <c r="H84" i="4" s="1"/>
  <c r="G90" i="4"/>
  <c r="H90" i="4" s="1"/>
  <c r="G46" i="4"/>
  <c r="H46" i="4" s="1"/>
  <c r="G88" i="4"/>
  <c r="H88" i="4" s="1"/>
  <c r="G53" i="4"/>
  <c r="H53" i="4" s="1"/>
  <c r="G40" i="4"/>
  <c r="H40" i="4" s="1"/>
  <c r="G70" i="4"/>
  <c r="H70" i="4" s="1"/>
  <c r="E88" i="4"/>
  <c r="G23" i="4"/>
  <c r="H23" i="4" s="1"/>
  <c r="G71" i="4"/>
  <c r="H71" i="4" s="1"/>
  <c r="G13" i="4"/>
  <c r="H13" i="4" s="1"/>
  <c r="G19" i="4"/>
  <c r="H19" i="4" s="1"/>
  <c r="G25" i="4"/>
  <c r="H25" i="4" s="1"/>
  <c r="G31" i="4"/>
  <c r="H31" i="4" s="1"/>
  <c r="G37" i="4"/>
  <c r="H37" i="4" s="1"/>
  <c r="G43" i="4"/>
  <c r="H43" i="4" s="1"/>
  <c r="G49" i="4"/>
  <c r="H49" i="4" s="1"/>
  <c r="G55" i="4"/>
  <c r="H55" i="4" s="1"/>
  <c r="G61" i="4"/>
  <c r="H61" i="4" s="1"/>
  <c r="G67" i="4"/>
  <c r="H67" i="4" s="1"/>
  <c r="G73" i="4"/>
  <c r="H73" i="4" s="1"/>
  <c r="G79" i="4"/>
  <c r="H79" i="4" s="1"/>
  <c r="G85" i="4"/>
  <c r="H85" i="4" s="1"/>
  <c r="G91" i="4"/>
  <c r="H91" i="4" s="1"/>
  <c r="G34" i="4"/>
  <c r="H34" i="4" s="1"/>
  <c r="G35" i="4"/>
  <c r="H35" i="4" s="1"/>
  <c r="G59" i="4"/>
  <c r="H59" i="4" s="1"/>
  <c r="G77" i="4"/>
  <c r="H77" i="4" s="1"/>
  <c r="G89" i="4"/>
  <c r="H89" i="4" s="1"/>
  <c r="E47" i="4"/>
  <c r="G58" i="4"/>
  <c r="H58" i="4" s="1"/>
  <c r="G82" i="4"/>
  <c r="H82" i="4" s="1"/>
  <c r="G14" i="4"/>
  <c r="H14" i="4" s="1"/>
  <c r="G20" i="4"/>
  <c r="H20" i="4" s="1"/>
  <c r="G26" i="4"/>
  <c r="H26" i="4" s="1"/>
  <c r="G32" i="4"/>
  <c r="H32" i="4" s="1"/>
  <c r="G38" i="4"/>
  <c r="H38" i="4" s="1"/>
  <c r="G44" i="4"/>
  <c r="H44" i="4" s="1"/>
  <c r="G50" i="4"/>
  <c r="H50" i="4" s="1"/>
  <c r="G56" i="4"/>
  <c r="H56" i="4" s="1"/>
  <c r="G62" i="4"/>
  <c r="H62" i="4" s="1"/>
  <c r="G68" i="4"/>
  <c r="H68" i="4" s="1"/>
  <c r="G74" i="4"/>
  <c r="H74" i="4" s="1"/>
  <c r="G80" i="4"/>
  <c r="H80" i="4" s="1"/>
  <c r="G86" i="4"/>
  <c r="H86" i="4" s="1"/>
  <c r="E24" i="4"/>
  <c r="E60" i="4"/>
  <c r="E18" i="4"/>
  <c r="E79" i="4"/>
  <c r="E75" i="4"/>
  <c r="E44" i="4"/>
  <c r="E28" i="4"/>
  <c r="E64" i="4"/>
  <c r="E29" i="4"/>
  <c r="E92" i="4"/>
  <c r="E73" i="4"/>
  <c r="E32" i="4"/>
  <c r="E35" i="4"/>
  <c r="E59" i="4"/>
  <c r="E71" i="4"/>
  <c r="E83" i="4"/>
  <c r="E31" i="4"/>
  <c r="E36" i="4"/>
  <c r="E48" i="4"/>
  <c r="E72" i="4"/>
  <c r="E84" i="4"/>
  <c r="E42" i="4"/>
  <c r="E54" i="4"/>
  <c r="E78" i="4"/>
  <c r="E90" i="4"/>
  <c r="E63" i="4"/>
  <c r="E77" i="4"/>
  <c r="E19" i="4"/>
  <c r="E55" i="4"/>
  <c r="E91" i="4"/>
  <c r="E25" i="4"/>
  <c r="E51" i="4"/>
  <c r="E76" i="4"/>
  <c r="E41" i="4"/>
  <c r="E56" i="4"/>
  <c r="E68" i="4"/>
  <c r="E80" i="4"/>
  <c r="E50" i="4"/>
  <c r="E65" i="4"/>
  <c r="E57" i="4"/>
  <c r="E45" i="4"/>
  <c r="E21" i="4"/>
  <c r="E33" i="4"/>
  <c r="E81" i="4"/>
  <c r="E67" i="4"/>
  <c r="E22" i="4"/>
  <c r="E34" i="4"/>
  <c r="E46" i="4"/>
  <c r="E58" i="4"/>
  <c r="E70" i="4"/>
  <c r="E82" i="4"/>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3" i="1"/>
  <c r="G14" i="1"/>
  <c r="G15" i="1"/>
  <c r="G16" i="1"/>
  <c r="G17" i="1"/>
  <c r="G18" i="1"/>
  <c r="G25" i="1"/>
  <c r="G26" i="1"/>
  <c r="G27" i="1"/>
  <c r="G28" i="1"/>
  <c r="G36" i="1"/>
  <c r="G37" i="1"/>
  <c r="G38" i="1"/>
  <c r="G39" i="1"/>
  <c r="G40" i="1"/>
  <c r="G41" i="1"/>
  <c r="G42" i="1"/>
  <c r="G45" i="1"/>
  <c r="G46" i="1"/>
  <c r="G47" i="1"/>
  <c r="G48" i="1"/>
  <c r="G49" i="1"/>
  <c r="G50" i="1"/>
  <c r="G51" i="1"/>
  <c r="G52" i="1"/>
  <c r="G53" i="1"/>
  <c r="G54" i="1"/>
  <c r="G55" i="1"/>
  <c r="G56" i="1"/>
  <c r="G57" i="1"/>
  <c r="G35" i="1"/>
  <c r="E26" i="4" l="1"/>
  <c r="E23" i="4"/>
  <c r="E30" i="4"/>
  <c r="E15" i="4"/>
</calcChain>
</file>

<file path=xl/sharedStrings.xml><?xml version="1.0" encoding="utf-8"?>
<sst xmlns="http://schemas.openxmlformats.org/spreadsheetml/2006/main" count="238" uniqueCount="141">
  <si>
    <t>Sonar Profile</t>
  </si>
  <si>
    <t>National</t>
  </si>
  <si>
    <t>Jobs Sold File</t>
  </si>
  <si>
    <t>Index</t>
  </si>
  <si>
    <t>%</t>
  </si>
  <si>
    <t>No.</t>
  </si>
  <si>
    <t>Lifestage</t>
  </si>
  <si>
    <t>A - Young Singles</t>
  </si>
  <si>
    <t>B - Young Families</t>
  </si>
  <si>
    <t>C - Families</t>
  </si>
  <si>
    <t>D - Older Families</t>
  </si>
  <si>
    <t>E - Empty Nesters</t>
  </si>
  <si>
    <t>F - Retired</t>
  </si>
  <si>
    <t>Total No. of Households</t>
  </si>
  <si>
    <t>Affluence</t>
  </si>
  <si>
    <t>1 - Affluent</t>
  </si>
  <si>
    <t>2 - Comfortable</t>
  </si>
  <si>
    <t>3 - Less Comfortable</t>
  </si>
  <si>
    <t>4 - Struggling</t>
  </si>
  <si>
    <t>Total No. Households</t>
  </si>
  <si>
    <t>Lifestage &amp; Affluence Combination</t>
  </si>
  <si>
    <t>A2 - Young Singles, Comfortable</t>
  </si>
  <si>
    <t>A3 - Young Singles, Less Comfortable</t>
  </si>
  <si>
    <t>A4 - Young Singles, Struggling</t>
  </si>
  <si>
    <t>B1 - Young Families, Affluent</t>
  </si>
  <si>
    <t>B3 - Young Families, Less Comfortable</t>
  </si>
  <si>
    <t>B4 - Young Families, Struggling</t>
  </si>
  <si>
    <t>C2 - Families, Comfortable</t>
  </si>
  <si>
    <t>C4 - Families, Struggling</t>
  </si>
  <si>
    <t>D1 - Older Families, Affluent</t>
  </si>
  <si>
    <t>D3 - Older Families, Less Comfortable</t>
  </si>
  <si>
    <t>D4 - Older Families, Struggling</t>
  </si>
  <si>
    <t>E1 - Empty Nesters, Affluent</t>
  </si>
  <si>
    <t>E2 - Empty Nesters, Comfortable</t>
  </si>
  <si>
    <t>E3 - Empty Nesters, Less Comfortable</t>
  </si>
  <si>
    <t>E4 - Empty Nesters, Struggling</t>
  </si>
  <si>
    <t>F2 - Retired, Comfortable</t>
  </si>
  <si>
    <t>F4 - Retired, Struggling</t>
  </si>
  <si>
    <t xml:space="preserve"> </t>
  </si>
  <si>
    <t>Detailed Sonar Profile</t>
  </si>
  <si>
    <t>Cumulative</t>
  </si>
  <si>
    <t>File</t>
  </si>
  <si>
    <t>Atlas Mapping</t>
  </si>
  <si>
    <t>www.atlas-mapping.com</t>
  </si>
  <si>
    <t>Atlas Mapping Ltd.  8A Cyrus Way, Cygnet Park, Hampton, Peterborough, PE7 8HP</t>
  </si>
  <si>
    <t>01733 314245 info@atlas-mapping.com</t>
  </si>
  <si>
    <t>Sonar Profile Ranked by Index</t>
  </si>
  <si>
    <t>C3 - Families, Less Comfortable</t>
  </si>
  <si>
    <t>A41 - Struggling to Get a Foothold</t>
  </si>
  <si>
    <t>D11 - Wealthy Professionals with Children</t>
  </si>
  <si>
    <t>E12 - Country Life</t>
  </si>
  <si>
    <t>F3 - Retired, Less Comfortable</t>
  </si>
  <si>
    <t>D2 - Older Families, Comfortable</t>
  </si>
  <si>
    <t>A1 - Young Singles, Affluent</t>
  </si>
  <si>
    <t>C1 - Families, Affluent</t>
  </si>
  <si>
    <t>A11 - Highly Educated Young Professionals</t>
  </si>
  <si>
    <t>A12 - Inner London Young Professionals</t>
  </si>
  <si>
    <t>A13 - Settling Down</t>
  </si>
  <si>
    <t>A21 - Aspiring Home Owners</t>
  </si>
  <si>
    <t>A22 - Young Renters</t>
  </si>
  <si>
    <t>A23 - Campus Life</t>
  </si>
  <si>
    <t>A24 - Student Enclaves</t>
  </si>
  <si>
    <t>A31 - City Melting Pot</t>
  </si>
  <si>
    <t>B11 - Young Professional Families</t>
  </si>
  <si>
    <t>B31 - Multi-Cultural Britain</t>
  </si>
  <si>
    <t>B32 - First Rungs of the Housing Ladder</t>
  </si>
  <si>
    <t>B33 - The London Service Sector</t>
  </si>
  <si>
    <t>B41 - New Arrivals, New Beginnings</t>
  </si>
  <si>
    <t>B42 - Council Sink Estates</t>
  </si>
  <si>
    <t>B43 - Northern Terraces</t>
  </si>
  <si>
    <t>B44 - Established Asian Communities</t>
  </si>
  <si>
    <t>C11 - The Capital's Professional Tech Workers</t>
  </si>
  <si>
    <t>C12 - Hard Working Couples</t>
  </si>
  <si>
    <t>C13 - Rural Property Owning</t>
  </si>
  <si>
    <t>C21 - Eastenders</t>
  </si>
  <si>
    <t>C22 - Rising Northern Professionals</t>
  </si>
  <si>
    <t>C23 - White Collar Suburban Neighbourhoods</t>
  </si>
  <si>
    <t>C31 - Home Owning Northern Suburbia</t>
  </si>
  <si>
    <t>C32 - Hard Up Social Renters</t>
  </si>
  <si>
    <t>C41 - Struggling Service Sector Workers</t>
  </si>
  <si>
    <t>C42 - Couples in Conurbations</t>
  </si>
  <si>
    <t>C43 - Just Getting By</t>
  </si>
  <si>
    <t>C44 - Hard Pressed Service Sector</t>
  </si>
  <si>
    <t>C45 - Blue Collar Renters</t>
  </si>
  <si>
    <t>D12 - South East Professionals</t>
  </si>
  <si>
    <t>D13 - Outer London Professionals</t>
  </si>
  <si>
    <t>D14 - Affluent Suburbia</t>
  </si>
  <si>
    <t>D21 - Comfortable Rural Families</t>
  </si>
  <si>
    <t>D22 - Multi-Ethnic Service Sector</t>
  </si>
  <si>
    <t>D23 - Suburban White Collar</t>
  </si>
  <si>
    <t>D24 - New Developments</t>
  </si>
  <si>
    <t>D25 - Small Town Southern England</t>
  </si>
  <si>
    <t>D26 - Comfortable Couples</t>
  </si>
  <si>
    <t>D31 - Service Sector Conurbations</t>
  </si>
  <si>
    <t>D32 - Northern Small Towns</t>
  </si>
  <si>
    <t>D33 - Just Coping Suburbia</t>
  </si>
  <si>
    <t>D41 - Midland Social Renters</t>
  </si>
  <si>
    <t>D42 - Deprived Blue Collar</t>
  </si>
  <si>
    <t>E11 - Expensive Properties</t>
  </si>
  <si>
    <t>E13 - Well Established Professionals</t>
  </si>
  <si>
    <t>E14 - Agricultural Business</t>
  </si>
  <si>
    <t>E15 - Prosperous Couples</t>
  </si>
  <si>
    <t>E16 - Rural Bricks and Mortar Assets</t>
  </si>
  <si>
    <t>E21 - Settled Middle England</t>
  </si>
  <si>
    <t>E22 - Affluent Small Town</t>
  </si>
  <si>
    <t>E31 - Rural Life</t>
  </si>
  <si>
    <t>E32 - Older Mortgagees</t>
  </si>
  <si>
    <t>E33 - Home Owning Village Life</t>
  </si>
  <si>
    <t>E41 - Commuting White Collar</t>
  </si>
  <si>
    <t>E42 - Struggling Service Sector</t>
  </si>
  <si>
    <t>E43 - Settled Couples</t>
  </si>
  <si>
    <t>E44 - Older Blue Collar</t>
  </si>
  <si>
    <t>E45 - Old Industrial Heartlands</t>
  </si>
  <si>
    <t>F11 - Affluent Retired Senior Professionals</t>
  </si>
  <si>
    <t>F12 - Affluent Retirees</t>
  </si>
  <si>
    <t>F13 - Elderly and Affluent</t>
  </si>
  <si>
    <t>F14 - Seaside Elders</t>
  </si>
  <si>
    <t>F21 - Rural Retreats</t>
  </si>
  <si>
    <t>F22 - Older Small Town Couples</t>
  </si>
  <si>
    <t>F23 - Aged Home Owners</t>
  </si>
  <si>
    <t>F24 - Older White Collar</t>
  </si>
  <si>
    <t>F25 - Hill Farming</t>
  </si>
  <si>
    <t>F26 - Older Residents in Flats</t>
  </si>
  <si>
    <t>F31 - Older Couples in Semi’s</t>
  </si>
  <si>
    <t>F32 - Farming Communities</t>
  </si>
  <si>
    <t>F33 - Small Town Retirement</t>
  </si>
  <si>
    <t>F34 - Midland Hamlets</t>
  </si>
  <si>
    <t>F35 - Long Standing Communities</t>
  </si>
  <si>
    <t>F41 - Homes for the Elderly</t>
  </si>
  <si>
    <t>F42 - Retired Blue Collar Home Owners</t>
  </si>
  <si>
    <t>F43 - Council Right to Buy Beneficiaries</t>
  </si>
  <si>
    <t>F44 - Aged Social Renters</t>
  </si>
  <si>
    <t>Atlas Mapping ® and Vision ® are registered trademarks of Atlas Mapping Limited, UK.  Copyright Atlas Mapping © 2023. All rights reserved.</t>
  </si>
  <si>
    <t>Profile prepared by</t>
  </si>
  <si>
    <t>This workbook provides you with your customer profile. It identifies what percentage of the 80 Sonar segments your customer base falls within, and the accompanying Sonar description document provides a summary of the characteristics of each segment. The segments that have the highest representation in your profile are your most prominent customers and, therefore, your target market.</t>
  </si>
  <si>
    <t>An index is used to quickly ascertain how prominent each Sonar segment is within your customer base. An index value of 100 means that the representation of that segment within your customer base is exactly equal to the national average. An index value of 200 means that within your customer base, that segment has twice as much representation as the national average. Therefore, the higher the index value, the higher a segment ranks as defining your target market.</t>
  </si>
  <si>
    <t>Index explained</t>
  </si>
  <si>
    <t>Ownership</t>
  </si>
  <si>
    <t>Sonar is created by and is the property of TRAC Consultancy. Atlas Mapping is authorised to provide Sonar data at Postcode Sector level (e.g. PE2 8) and is happy to mediate any requirements for purchasing Sonar at a full Postcode level, the license of which will be between the third party and TRAC Consultancy.</t>
  </si>
  <si>
    <t>F1 - Retired, Affluent</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</si>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</sst>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entury Gothic"/>
      <family val="2"/>
    </font>
    <font>
      <sz val="10"/>
      <name val="Arial"/>
      <family val="2"/>
    </font>
    <font>
      <u/>
      <sz val="10"/>
      <color indexed="12"/>
      <name val="Arial"/>
      <family val="2"/>
    </font>
    <font>
      <sz val="10"/>
      <color theme="1"/>
      <name val="Century Gothic"/>
      <family val="2"/>
    </font>
    <font>
      <u/>
      <sz val="10"/>
      <color indexed="12"/>
      <name val="Century Gothic"/>
      <family val="2"/>
    </font>
    <font>
      <sz val="9"/>
      <color theme="1"/>
      <name val="Century Gothic"/>
      <family val="2"/>
    </font>
    <font>
      <b/>
      <sz val="10"/>
      <color theme="1"/>
      <name val="Century Gothic"/>
      <family val="2"/>
    </font>
    <font>
      <sz val="36"/>
      <color theme="1"/>
      <name val="Century Gothic"/>
      <family val="2"/>
    </font>
    <font>
      <sz val="11"/>
      <color theme="0"/>
      <name val="Century Gothic"/>
      <family val="2"/>
    </font>
    <font>
      <sz val="10"/>
      <name val="Arial"/>
      <family val="2"/>
    </font>
    <font>
      <u/>
      <sz val="10"/>
      <color indexed="12"/>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Segoe UI"/>
      <family val="2"/>
    </font>
    <font>
      <sz val="11"/>
      <color theme="0"/>
      <name val="Segoe UI"/>
      <family val="2"/>
    </font>
    <font>
      <sz val="7"/>
      <color theme="0"/>
      <name val="Segoe UI"/>
      <family val="2"/>
    </font>
    <font>
      <b/>
      <sz val="10"/>
      <color theme="0"/>
      <name val="Segoe UI"/>
      <family val="2"/>
    </font>
    <font>
      <sz val="9"/>
      <color theme="0"/>
      <name val="Segoe UI"/>
      <family val="2"/>
    </font>
    <font>
      <sz val="18"/>
      <color theme="0"/>
      <name val="Segoe UI"/>
      <family val="2"/>
    </font>
    <font>
      <u/>
      <sz val="10"/>
      <color theme="0"/>
      <name val="Segoe UI"/>
      <family val="2"/>
    </font>
    <font>
      <sz val="10"/>
      <color theme="1"/>
      <name val="Segoe UI"/>
      <family val="2"/>
    </font>
    <font>
      <sz val="11"/>
      <color theme="1"/>
      <name val="Segoe UI"/>
      <family val="2"/>
    </font>
    <font>
      <sz val="9"/>
      <color theme="1"/>
      <name val="Segoe UI"/>
      <family val="2"/>
    </font>
    <font>
      <sz val="10"/>
      <name val="Segoe UI"/>
      <family val="2"/>
    </font>
    <font>
      <sz val="8"/>
      <color theme="0"/>
      <name val="Segoe UI"/>
      <family val="2"/>
    </font>
    <font>
      <sz val="18"/>
      <name val="Segoe UI"/>
      <family val="2"/>
    </font>
    <font>
      <b/>
      <sz val="9"/>
      <color theme="0"/>
      <name val="Segoe UI"/>
      <family val="2"/>
    </font>
    <font>
      <sz val="8"/>
      <color theme="1"/>
      <name val="Segoe UI"/>
      <family val="2"/>
    </font>
    <font>
      <b/>
      <sz val="9"/>
      <name val="Segoe UI"/>
      <family val="2"/>
    </font>
    <font>
      <b/>
      <sz val="12"/>
      <name val="Segoe UI"/>
      <family val="2"/>
    </font>
    <font>
      <sz val="9"/>
      <name val="Segoe UI"/>
      <family val="2"/>
    </font>
    <font>
      <b/>
      <sz val="9"/>
      <color theme="1"/>
      <name val="Segoe UI"/>
      <family val="2"/>
    </font>
    <font>
      <b/>
      <sz val="8"/>
      <color theme="1"/>
      <name val="Segoe UI"/>
      <family val="2"/>
    </font>
    <font>
      <b/>
      <sz val="9"/>
      <color rgb="FFFF0000"/>
      <name val="Segoe UI"/>
      <family val="2"/>
    </font>
    <font>
      <sz val="16"/>
      <color theme="0"/>
      <name val="Segoe UI"/>
      <family val="2"/>
    </font>
    <font>
      <sz val="11"/>
      <name val="Segoe UI"/>
      <family val="2"/>
    </font>
    <font>
      <b/>
      <sz val="11"/>
      <color rgb="FFFF0000"/>
      <name val="Segoe UI"/>
      <family val="2"/>
    </font>
    <font>
      <b/>
      <sz val="11"/>
      <name val="Segoe UI"/>
      <family val="2"/>
    </font>
    <font>
      <sz val="9"/>
      <color rgb="FFFF0000"/>
      <name val="Segoe UI"/>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72434"/>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bottom>
      <diagonal/>
    </border>
    <border>
      <left/>
      <right/>
      <top style="thin">
        <color theme="0"/>
      </top>
      <bottom style="medium">
        <color theme="0"/>
      </bottom>
      <diagonal/>
    </border>
    <border>
      <left/>
      <right/>
      <top style="thin">
        <color indexed="64"/>
      </top>
      <bottom style="medium">
        <color indexed="64"/>
      </bottom>
      <diagonal/>
    </border>
  </borders>
  <cellStyleXfs count="48">
    <xf numFmtId="0" fontId="0" fillId="0" borderId="0"/>
    <xf numFmtId="0" fontId="2" fillId="0" borderId="0"/>
    <xf numFmtId="0" fontId="3" fillId="0" borderId="0" applyNumberFormat="0" applyFill="0" applyBorder="0" applyAlignment="0" applyProtection="0">
      <alignment vertical="top"/>
      <protection locked="0"/>
    </xf>
    <xf numFmtId="0" fontId="2" fillId="0" borderId="0"/>
    <xf numFmtId="0" fontId="10" fillId="0" borderId="0"/>
    <xf numFmtId="0" fontId="11"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4" applyNumberFormat="0" applyAlignment="0" applyProtection="0"/>
    <xf numFmtId="0" fontId="21" fillId="7" borderId="5" applyNumberFormat="0" applyAlignment="0" applyProtection="0"/>
    <xf numFmtId="0" fontId="22" fillId="7" borderId="4" applyNumberFormat="0" applyAlignment="0" applyProtection="0"/>
    <xf numFmtId="0" fontId="23" fillId="0" borderId="6" applyNumberFormat="0" applyFill="0" applyAlignment="0" applyProtection="0"/>
    <xf numFmtId="0" fontId="24" fillId="8" borderId="7" applyNumberFormat="0" applyAlignment="0" applyProtection="0"/>
    <xf numFmtId="0" fontId="25" fillId="0" borderId="0" applyNumberFormat="0" applyFill="0" applyBorder="0" applyAlignment="0" applyProtection="0"/>
    <xf numFmtId="0" fontId="12" fillId="9"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28" fillId="33" borderId="0" applyNumberFormat="0" applyBorder="0" applyAlignment="0" applyProtection="0"/>
    <xf numFmtId="9" fontId="12" fillId="0" borderId="0" applyFont="0" applyFill="0" applyBorder="0" applyAlignment="0" applyProtection="0"/>
  </cellStyleXfs>
  <cellXfs count="92">
    <xf numFmtId="0" fontId="0" fillId="0" borderId="0" xfId="0"/>
    <xf numFmtId="0" fontId="1" fillId="0" borderId="0" xfId="0" applyFont="1"/>
    <xf numFmtId="0" fontId="4" fillId="0" borderId="0" xfId="0" applyFont="1" applyAlignment="1">
      <alignment vertical="top" wrapText="1"/>
    </xf>
    <xf numFmtId="0" fontId="4" fillId="0" borderId="0" xfId="0" applyFont="1"/>
    <xf numFmtId="0" fontId="6" fillId="0" borderId="0" xfId="0" applyFont="1"/>
    <xf numFmtId="0" fontId="9" fillId="0" borderId="0" xfId="0" applyFont="1"/>
    <xf numFmtId="0" fontId="5" fillId="0" borderId="0" xfId="2" applyFont="1" applyFill="1" applyAlignment="1" applyProtection="1"/>
    <xf numFmtId="0" fontId="1" fillId="34" borderId="0" xfId="0" applyFont="1" applyFill="1"/>
    <xf numFmtId="0" fontId="8" fillId="34" borderId="0" xfId="0" applyFont="1" applyFill="1"/>
    <xf numFmtId="0" fontId="7" fillId="34" borderId="0" xfId="0" applyFont="1" applyFill="1" applyAlignment="1">
      <alignment horizontal="left" vertical="top" wrapText="1"/>
    </xf>
    <xf numFmtId="0" fontId="30" fillId="34" borderId="0" xfId="0" applyFont="1" applyFill="1"/>
    <xf numFmtId="0" fontId="31" fillId="34" borderId="0" xfId="0" applyFont="1" applyFill="1"/>
    <xf numFmtId="0" fontId="32" fillId="34" borderId="0" xfId="0" applyFont="1" applyFill="1" applyAlignment="1">
      <alignment horizontal="left" vertical="top" wrapText="1"/>
    </xf>
    <xf numFmtId="0" fontId="29" fillId="34" borderId="0" xfId="0" applyFont="1" applyFill="1" applyAlignment="1">
      <alignment vertical="top" wrapText="1"/>
    </xf>
    <xf numFmtId="0" fontId="33" fillId="34" borderId="0" xfId="1" applyFont="1" applyFill="1"/>
    <xf numFmtId="0" fontId="4" fillId="34" borderId="0" xfId="0" applyFont="1" applyFill="1"/>
    <xf numFmtId="0" fontId="34" fillId="34" borderId="0" xfId="0" applyFont="1" applyFill="1" applyAlignment="1">
      <alignment horizontal="left" vertical="top"/>
    </xf>
    <xf numFmtId="0" fontId="34" fillId="34" borderId="0" xfId="0" applyFont="1" applyFill="1"/>
    <xf numFmtId="0" fontId="29" fillId="34" borderId="0" xfId="1" applyFont="1" applyFill="1"/>
    <xf numFmtId="0" fontId="29" fillId="34" borderId="0" xfId="0" applyFont="1" applyFill="1"/>
    <xf numFmtId="0" fontId="35" fillId="34" borderId="0" xfId="2" applyFont="1" applyFill="1" applyAlignment="1" applyProtection="1"/>
    <xf numFmtId="0" fontId="37" fillId="2" borderId="0" xfId="0" applyFont="1" applyFill="1"/>
    <xf numFmtId="0" fontId="37" fillId="2" borderId="0" xfId="0" applyFont="1" applyFill="1" applyAlignment="1">
      <alignment vertical="center"/>
    </xf>
    <xf numFmtId="0" fontId="37" fillId="0" borderId="0" xfId="0" applyFont="1"/>
    <xf numFmtId="0" fontId="38" fillId="2" borderId="0" xfId="0" applyFont="1" applyFill="1"/>
    <xf numFmtId="0" fontId="38" fillId="2" borderId="0" xfId="0" applyFont="1" applyFill="1" applyAlignment="1">
      <alignment vertical="center"/>
    </xf>
    <xf numFmtId="0" fontId="37" fillId="0" borderId="0" xfId="0" applyFont="1" applyAlignment="1">
      <alignment vertical="center"/>
    </xf>
    <xf numFmtId="0" fontId="39" fillId="0" borderId="0" xfId="1" applyFont="1"/>
    <xf numFmtId="0" fontId="40" fillId="34" borderId="0" xfId="1" applyFont="1" applyFill="1"/>
    <xf numFmtId="0" fontId="41" fillId="0" borderId="0" xfId="1" applyFont="1"/>
    <xf numFmtId="0" fontId="37" fillId="0" borderId="10" xfId="0" applyFont="1" applyBorder="1"/>
    <xf numFmtId="0" fontId="43" fillId="0" borderId="0" xfId="0" applyFont="1"/>
    <xf numFmtId="3" fontId="33" fillId="34" borderId="0" xfId="1" applyNumberFormat="1" applyFont="1" applyFill="1"/>
    <xf numFmtId="0" fontId="45" fillId="0" borderId="0" xfId="1" applyFont="1"/>
    <xf numFmtId="1" fontId="37" fillId="0" borderId="0" xfId="0" applyNumberFormat="1" applyFont="1"/>
    <xf numFmtId="0" fontId="46" fillId="0" borderId="0" xfId="1" applyFont="1"/>
    <xf numFmtId="0" fontId="37" fillId="2" borderId="10" xfId="0" applyFont="1" applyFill="1" applyBorder="1"/>
    <xf numFmtId="0" fontId="47" fillId="2" borderId="0" xfId="1" applyFont="1" applyFill="1" applyAlignment="1">
      <alignment horizontal="centerContinuous"/>
    </xf>
    <xf numFmtId="3" fontId="48" fillId="2" borderId="0" xfId="1" applyNumberFormat="1" applyFont="1" applyFill="1" applyAlignment="1">
      <alignment horizontal="center"/>
    </xf>
    <xf numFmtId="0" fontId="48" fillId="2" borderId="0" xfId="1" applyFont="1" applyFill="1" applyAlignment="1">
      <alignment horizontal="center"/>
    </xf>
    <xf numFmtId="3" fontId="48" fillId="2" borderId="0" xfId="1" applyNumberFormat="1" applyFont="1" applyFill="1" applyAlignment="1">
      <alignment horizontal="center" vertical="center"/>
    </xf>
    <xf numFmtId="0" fontId="43" fillId="2" borderId="0" xfId="0" applyFont="1" applyFill="1"/>
    <xf numFmtId="10" fontId="38" fillId="2" borderId="0" xfId="47" applyNumberFormat="1" applyFont="1" applyFill="1" applyAlignment="1">
      <alignment horizontal="center"/>
    </xf>
    <xf numFmtId="0" fontId="38" fillId="2" borderId="0" xfId="1" applyFont="1" applyFill="1"/>
    <xf numFmtId="2" fontId="38" fillId="2" borderId="0" xfId="1" applyNumberFormat="1" applyFont="1" applyFill="1" applyAlignment="1">
      <alignment horizontal="center"/>
    </xf>
    <xf numFmtId="1" fontId="37" fillId="2" borderId="0" xfId="0" applyNumberFormat="1" applyFont="1" applyFill="1"/>
    <xf numFmtId="3" fontId="43" fillId="2" borderId="0" xfId="1" applyNumberFormat="1" applyFont="1" applyFill="1" applyAlignment="1">
      <alignment horizontal="center"/>
    </xf>
    <xf numFmtId="0" fontId="43" fillId="2" borderId="0" xfId="1" applyFont="1" applyFill="1"/>
    <xf numFmtId="3" fontId="43" fillId="2" borderId="0" xfId="1" applyNumberFormat="1" applyFont="1" applyFill="1" applyAlignment="1">
      <alignment vertical="center"/>
    </xf>
    <xf numFmtId="2" fontId="43" fillId="2" borderId="0" xfId="1" applyNumberFormat="1" applyFont="1" applyFill="1" applyAlignment="1">
      <alignment horizontal="center"/>
    </xf>
    <xf numFmtId="1" fontId="43" fillId="2" borderId="0" xfId="0" applyNumberFormat="1" applyFont="1" applyFill="1"/>
    <xf numFmtId="4" fontId="38" fillId="2" borderId="0" xfId="1" applyNumberFormat="1" applyFont="1" applyFill="1" applyAlignment="1">
      <alignment horizontal="center"/>
    </xf>
    <xf numFmtId="4" fontId="43" fillId="2" borderId="0" xfId="1" applyNumberFormat="1" applyFont="1" applyFill="1" applyAlignment="1">
      <alignment horizontal="center"/>
    </xf>
    <xf numFmtId="0" fontId="43" fillId="2" borderId="0" xfId="1" applyFont="1" applyFill="1" applyAlignment="1">
      <alignment horizontal="center"/>
    </xf>
    <xf numFmtId="0" fontId="48" fillId="2" borderId="0" xfId="1" applyFont="1" applyFill="1" applyAlignment="1">
      <alignment horizontal="centerContinuous"/>
    </xf>
    <xf numFmtId="3" fontId="48" fillId="2" borderId="0" xfId="1" applyNumberFormat="1" applyFont="1" applyFill="1" applyAlignment="1">
      <alignment horizontal="centerContinuous" vertical="center"/>
    </xf>
    <xf numFmtId="3" fontId="49" fillId="2" borderId="0" xfId="1" applyNumberFormat="1" applyFont="1" applyFill="1" applyAlignment="1">
      <alignment horizontal="center"/>
    </xf>
    <xf numFmtId="0" fontId="49" fillId="2" borderId="0" xfId="1" applyFont="1" applyFill="1" applyAlignment="1">
      <alignment horizontal="centerContinuous"/>
    </xf>
    <xf numFmtId="3" fontId="49" fillId="2" borderId="0" xfId="1" applyNumberFormat="1" applyFont="1" applyFill="1" applyAlignment="1">
      <alignment horizontal="centerContinuous" vertical="center"/>
    </xf>
    <xf numFmtId="0" fontId="49" fillId="2" borderId="0" xfId="1" applyFont="1" applyFill="1" applyAlignment="1">
      <alignment horizontal="right"/>
    </xf>
    <xf numFmtId="3" fontId="49" fillId="2" borderId="10" xfId="1" applyNumberFormat="1" applyFont="1" applyFill="1" applyBorder="1" applyAlignment="1">
      <alignment horizontal="center"/>
    </xf>
    <xf numFmtId="0" fontId="49" fillId="2" borderId="10" xfId="1" applyFont="1" applyFill="1" applyBorder="1" applyAlignment="1">
      <alignment horizontal="center"/>
    </xf>
    <xf numFmtId="3" fontId="38" fillId="2" borderId="12" xfId="1" applyNumberFormat="1" applyFont="1" applyFill="1" applyBorder="1" applyAlignment="1">
      <alignment horizontal="center"/>
    </xf>
    <xf numFmtId="0" fontId="38" fillId="2" borderId="12" xfId="1" applyFont="1" applyFill="1" applyBorder="1"/>
    <xf numFmtId="3" fontId="38" fillId="2" borderId="12" xfId="1" applyNumberFormat="1" applyFont="1" applyFill="1" applyBorder="1"/>
    <xf numFmtId="2" fontId="38" fillId="2" borderId="12" xfId="1" applyNumberFormat="1" applyFont="1" applyFill="1" applyBorder="1" applyAlignment="1">
      <alignment horizontal="center"/>
    </xf>
    <xf numFmtId="0" fontId="50" fillId="34" borderId="0" xfId="1" applyFont="1" applyFill="1"/>
    <xf numFmtId="0" fontId="42" fillId="34" borderId="11" xfId="1" applyFont="1" applyFill="1" applyBorder="1"/>
    <xf numFmtId="2" fontId="46" fillId="2" borderId="0" xfId="1" applyNumberFormat="1" applyFont="1" applyFill="1" applyAlignment="1">
      <alignment horizontal="center"/>
    </xf>
    <xf numFmtId="1" fontId="44" fillId="2" borderId="0" xfId="1" applyNumberFormat="1" applyFont="1" applyFill="1" applyAlignment="1">
      <alignment horizontal="right"/>
    </xf>
    <xf numFmtId="1" fontId="44" fillId="2" borderId="0" xfId="1" applyNumberFormat="1" applyFont="1" applyFill="1" applyAlignment="1">
      <alignment horizontal="center"/>
    </xf>
    <xf numFmtId="0" fontId="51" fillId="0" borderId="10" xfId="1" applyFont="1" applyBorder="1"/>
    <xf numFmtId="0" fontId="52" fillId="2" borderId="10" xfId="1" applyFont="1" applyFill="1" applyBorder="1" applyAlignment="1">
      <alignment horizontal="right"/>
    </xf>
    <xf numFmtId="0" fontId="51" fillId="0" borderId="0" xfId="1" applyFont="1"/>
    <xf numFmtId="0" fontId="53" fillId="0" borderId="0" xfId="1" applyFont="1"/>
    <xf numFmtId="0" fontId="49" fillId="0" borderId="0" xfId="1" applyFont="1" applyAlignment="1">
      <alignment horizontal="center"/>
    </xf>
    <xf numFmtId="0" fontId="54" fillId="0" borderId="0" xfId="1" applyFont="1"/>
    <xf numFmtId="2" fontId="38" fillId="2" borderId="0" xfId="47" applyNumberFormat="1" applyFont="1" applyFill="1" applyAlignment="1">
      <alignment horizontal="center"/>
    </xf>
    <xf numFmtId="3" fontId="49" fillId="2" borderId="10" xfId="1" applyNumberFormat="1" applyFont="1" applyFill="1" applyBorder="1" applyAlignment="1">
      <alignment horizontal="right" vertical="center"/>
    </xf>
    <xf numFmtId="2" fontId="46" fillId="2" borderId="0" xfId="47" applyNumberFormat="1" applyFont="1" applyFill="1" applyAlignment="1">
      <alignment horizontal="center"/>
    </xf>
    <xf numFmtId="0" fontId="29" fillId="34" borderId="0" xfId="0" applyFont="1" applyFill="1" applyAlignment="1">
      <alignment horizontal="left" vertical="top" wrapText="1"/>
    </xf>
    <xf numFmtId="3" fontId="44" fillId="0" borderId="0" xfId="1" applyNumberFormat="1" applyFont="1" applyAlignment="1">
      <alignment horizontal="centerContinuous"/>
    </xf>
    <xf numFmtId="0" fontId="4" fillId="34" borderId="0" xfId="0" applyFont="1" applyFill="1" applyAlignment="1">
      <alignment vertical="top" wrapText="1"/>
    </xf>
    <xf numFmtId="0" fontId="9" fillId="34" borderId="0" xfId="0" applyFont="1" applyFill="1"/>
    <xf numFmtId="3" fontId="38" fillId="2" borderId="0" xfId="3" applyNumberFormat="1" applyFont="1" applyFill="1" applyAlignment="1">
      <alignment horizontal="right"/>
    </xf>
    <xf numFmtId="3" fontId="38" fillId="2" borderId="0" xfId="1" applyNumberFormat="1" applyFont="1" applyFill="1" applyAlignment="1">
      <alignment horizontal="right"/>
    </xf>
    <xf numFmtId="3" fontId="48" fillId="2" borderId="0" xfId="1" applyNumberFormat="1" applyFont="1" applyFill="1" applyAlignment="1">
      <alignment horizontal="right"/>
    </xf>
    <xf numFmtId="3" fontId="47" fillId="2" borderId="0" xfId="1" applyNumberFormat="1" applyFont="1" applyFill="1" applyAlignment="1">
      <alignment horizontal="right"/>
    </xf>
    <xf numFmtId="3" fontId="48" fillId="2" borderId="12" xfId="1" applyNumberFormat="1" applyFont="1" applyFill="1" applyBorder="1" applyAlignment="1">
      <alignment horizontal="right"/>
    </xf>
    <xf numFmtId="3" fontId="36" fillId="2" borderId="0" xfId="1" applyNumberFormat="1" applyFont="1" applyFill="1"/>
    <xf numFmtId="0" fontId="29" fillId="34" borderId="0" xfId="0" applyFont="1" applyFill="1" applyAlignment="1">
      <alignment horizontal="left" vertical="top" wrapText="1"/>
    </xf>
    <xf numFmtId="0" fontId="52" fillId="0" borderId="0" xfId="1" applyFont="1" applyAlignment="1">
      <alignment horizontal="left"/>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2" builtinId="8"/>
    <cellStyle name="Hyperlink 2" xfId="5" xr:uid="{00000000-0005-0000-0000-000022000000}"/>
    <cellStyle name="Input" xfId="14" builtinId="20" customBuiltin="1"/>
    <cellStyle name="Linked Cell" xfId="17" builtinId="24" customBuiltin="1"/>
    <cellStyle name="Neutral" xfId="13" builtinId="28" customBuiltin="1"/>
    <cellStyle name="Normal" xfId="0" builtinId="0"/>
    <cellStyle name="Normal 2" xfId="1" xr:uid="{00000000-0005-0000-0000-000027000000}"/>
    <cellStyle name="Normal 3" xfId="4" xr:uid="{00000000-0005-0000-0000-000028000000}"/>
    <cellStyle name="Normal_Profile by Index" xfId="3" xr:uid="{00000000-0005-0000-0000-000029000000}"/>
    <cellStyle name="Note" xfId="20" builtinId="10" customBuiltin="1"/>
    <cellStyle name="Output" xfId="15" builtinId="21" customBuiltin="1"/>
    <cellStyle name="Percent" xfId="47"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63433"/>
      <color rgb="FF172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200025</xdr:rowOff>
    </xdr:from>
    <xdr:to>
      <xdr:col>10</xdr:col>
      <xdr:colOff>638176</xdr:colOff>
      <xdr:row>3</xdr:row>
      <xdr:rowOff>46810</xdr:rowOff>
    </xdr:to>
    <xdr:pic>
      <xdr:nvPicPr>
        <xdr:cNvPr id="3" name="Picture 2">
          <a:extLst>
            <a:ext uri="{FF2B5EF4-FFF2-40B4-BE49-F238E27FC236}">
              <a16:creationId xmlns:a16="http://schemas.microsoft.com/office/drawing/2014/main" id="{7FA4DCF9-46AF-E441-6DBD-1209A7CE15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226" y="200025"/>
          <a:ext cx="6553200" cy="780235"/>
        </a:xfrm>
        <a:prstGeom prst="rect">
          <a:avLst/>
        </a:prstGeom>
      </xdr:spPr>
    </xdr:pic>
    <xdr:clientData/>
  </xdr:twoCellAnchor>
  <xdr:twoCellAnchor editAs="oneCell">
    <xdr:from>
      <xdr:col>1</xdr:col>
      <xdr:colOff>9525</xdr:colOff>
      <xdr:row>4</xdr:row>
      <xdr:rowOff>57149</xdr:rowOff>
    </xdr:from>
    <xdr:to>
      <xdr:col>10</xdr:col>
      <xdr:colOff>647700</xdr:colOff>
      <xdr:row>15</xdr:row>
      <xdr:rowOff>7753</xdr:rowOff>
    </xdr:to>
    <xdr:pic>
      <xdr:nvPicPr>
        <xdr:cNvPr id="4" name="Picture 3">
          <a:extLst>
            <a:ext uri="{FF2B5EF4-FFF2-40B4-BE49-F238E27FC236}">
              <a16:creationId xmlns:a16="http://schemas.microsoft.com/office/drawing/2014/main" id="{B54FE061-07AE-FA2E-033E-ABDD9030597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5590" b="20000"/>
        <a:stretch/>
      </xdr:blipFill>
      <xdr:spPr>
        <a:xfrm>
          <a:off x="666750" y="1171574"/>
          <a:ext cx="6553200" cy="1941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714000</xdr:colOff>
      <xdr:row>4</xdr:row>
      <xdr:rowOff>200306</xdr:rowOff>
    </xdr:to>
    <xdr:pic>
      <xdr:nvPicPr>
        <xdr:cNvPr id="6" name="Picture 5">
          <a:extLst>
            <a:ext uri="{FF2B5EF4-FFF2-40B4-BE49-F238E27FC236}">
              <a16:creationId xmlns:a16="http://schemas.microsoft.com/office/drawing/2014/main" id="{0BF2754D-39F8-334E-8FF0-F82AA3F5B5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62400" cy="828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1942725</xdr:colOff>
      <xdr:row>4</xdr:row>
      <xdr:rowOff>200306</xdr:rowOff>
    </xdr:to>
    <xdr:pic>
      <xdr:nvPicPr>
        <xdr:cNvPr id="3" name="Picture 2">
          <a:extLst>
            <a:ext uri="{FF2B5EF4-FFF2-40B4-BE49-F238E27FC236}">
              <a16:creationId xmlns:a16="http://schemas.microsoft.com/office/drawing/2014/main" id="{677957FC-D305-890F-3E78-BBE064BA5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962400" cy="8241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tlas-mapping.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showGridLines="0" zoomScaleNormal="100" workbookViewId="0">
      <selection activeCell="S24" sqref="S24"/>
    </sheetView>
  </sheetViews>
  <sheetFormatPr defaultColWidth="9.1328125" defaultRowHeight="14.25" x14ac:dyDescent="0.4"/>
  <cols>
    <col min="1" max="16384" width="9.1328125" style="1"/>
  </cols>
  <sheetData>
    <row r="1" spans="1:12" ht="44.65" x14ac:dyDescent="1.1000000000000001">
      <c r="A1" s="7"/>
      <c r="B1" s="7"/>
      <c r="C1" s="7"/>
      <c r="D1" s="7"/>
      <c r="E1" s="7"/>
      <c r="F1" s="8"/>
      <c r="G1" s="7"/>
      <c r="H1" s="7"/>
      <c r="I1" s="7"/>
      <c r="J1" s="7"/>
      <c r="K1" s="7"/>
      <c r="L1" s="7"/>
    </row>
    <row r="2" spans="1:12" x14ac:dyDescent="0.4">
      <c r="A2" s="7"/>
      <c r="B2" s="7"/>
      <c r="C2" s="7"/>
      <c r="D2" s="7"/>
      <c r="E2" s="7"/>
      <c r="F2" s="7"/>
      <c r="G2" s="7"/>
      <c r="H2" s="7"/>
      <c r="I2" s="7"/>
      <c r="J2" s="7"/>
      <c r="K2" s="7"/>
      <c r="L2" s="7"/>
    </row>
    <row r="3" spans="1:12" x14ac:dyDescent="0.4">
      <c r="A3" s="7"/>
      <c r="B3" s="7"/>
      <c r="C3" s="7"/>
      <c r="D3" s="7"/>
      <c r="E3" s="7"/>
      <c r="F3" s="7"/>
      <c r="G3" s="7"/>
      <c r="H3" s="7"/>
      <c r="I3" s="7"/>
      <c r="J3" s="7"/>
      <c r="K3" s="7"/>
      <c r="L3" s="7"/>
    </row>
    <row r="4" spans="1:12" x14ac:dyDescent="0.4">
      <c r="A4" s="7"/>
      <c r="B4" s="7"/>
      <c r="C4" s="7"/>
      <c r="D4" s="7"/>
      <c r="E4" s="7"/>
      <c r="F4" s="7"/>
      <c r="G4" s="7"/>
      <c r="H4" s="7"/>
      <c r="I4" s="7"/>
      <c r="J4" s="7"/>
      <c r="K4" s="7"/>
      <c r="L4" s="7"/>
    </row>
    <row r="5" spans="1:12" x14ac:dyDescent="0.4">
      <c r="A5" s="7"/>
      <c r="B5" s="7"/>
      <c r="C5" s="7"/>
      <c r="D5" s="7"/>
      <c r="E5" s="7"/>
      <c r="F5" s="7"/>
      <c r="G5" s="7"/>
      <c r="H5" s="7"/>
      <c r="I5" s="7"/>
      <c r="J5" s="7"/>
      <c r="K5" s="7"/>
      <c r="L5" s="7"/>
    </row>
    <row r="6" spans="1:12" x14ac:dyDescent="0.4">
      <c r="A6" s="7"/>
      <c r="B6" s="7"/>
      <c r="C6" s="7"/>
      <c r="D6" s="7"/>
      <c r="E6" s="7"/>
      <c r="F6" s="7"/>
      <c r="G6" s="7"/>
      <c r="H6" s="7"/>
      <c r="I6" s="7"/>
      <c r="J6" s="7"/>
      <c r="K6" s="7"/>
      <c r="L6" s="7"/>
    </row>
    <row r="7" spans="1:12" x14ac:dyDescent="0.4">
      <c r="A7" s="7"/>
      <c r="B7" s="7"/>
      <c r="C7" s="7"/>
      <c r="D7" s="7"/>
      <c r="E7" s="7"/>
      <c r="F7" s="7"/>
      <c r="G7" s="7"/>
      <c r="H7" s="7"/>
      <c r="I7" s="7"/>
      <c r="J7" s="7"/>
      <c r="K7" s="7"/>
      <c r="L7" s="7"/>
    </row>
    <row r="8" spans="1:12" x14ac:dyDescent="0.4">
      <c r="A8" s="7"/>
      <c r="B8" s="7"/>
      <c r="C8" s="7"/>
      <c r="D8" s="7"/>
      <c r="E8" s="7"/>
      <c r="F8" s="7"/>
      <c r="G8" s="7"/>
      <c r="H8" s="7"/>
      <c r="I8" s="7"/>
      <c r="J8" s="7"/>
      <c r="K8" s="7"/>
      <c r="L8" s="7"/>
    </row>
    <row r="9" spans="1:12" x14ac:dyDescent="0.4">
      <c r="A9" s="7"/>
      <c r="B9" s="7"/>
      <c r="C9" s="7"/>
      <c r="D9" s="7"/>
      <c r="E9" s="7"/>
      <c r="F9" s="7"/>
      <c r="G9" s="7"/>
      <c r="H9" s="7"/>
      <c r="I9" s="7"/>
      <c r="J9" s="7"/>
      <c r="K9" s="7"/>
      <c r="L9" s="7"/>
    </row>
    <row r="10" spans="1:12" x14ac:dyDescent="0.4">
      <c r="A10" s="7"/>
      <c r="B10" s="7"/>
      <c r="C10" s="7"/>
      <c r="D10" s="7"/>
      <c r="E10" s="7"/>
      <c r="F10" s="7"/>
      <c r="G10" s="7"/>
      <c r="H10" s="7"/>
      <c r="I10" s="7"/>
      <c r="J10" s="7"/>
      <c r="K10" s="7"/>
      <c r="L10" s="7"/>
    </row>
    <row r="11" spans="1:12" x14ac:dyDescent="0.4">
      <c r="A11" s="7"/>
      <c r="B11" s="7"/>
      <c r="C11" s="7"/>
      <c r="D11" s="7"/>
      <c r="E11" s="7"/>
      <c r="F11" s="7"/>
      <c r="G11" s="7"/>
      <c r="H11" s="7"/>
      <c r="I11" s="7"/>
      <c r="J11" s="7"/>
      <c r="K11" s="7"/>
      <c r="L11" s="7"/>
    </row>
    <row r="12" spans="1:12" x14ac:dyDescent="0.4">
      <c r="A12" s="7"/>
      <c r="B12" s="7"/>
      <c r="C12" s="7"/>
      <c r="D12" s="7"/>
      <c r="E12" s="7"/>
      <c r="F12" s="7"/>
      <c r="G12" s="7"/>
      <c r="H12" s="7"/>
      <c r="I12" s="7"/>
      <c r="J12" s="7"/>
      <c r="K12" s="7"/>
      <c r="L12" s="7"/>
    </row>
    <row r="13" spans="1:12" x14ac:dyDescent="0.4">
      <c r="A13" s="7"/>
      <c r="B13" s="7"/>
      <c r="C13" s="7"/>
      <c r="D13" s="7"/>
      <c r="E13" s="7"/>
      <c r="F13" s="7"/>
      <c r="G13" s="7"/>
      <c r="H13" s="7"/>
      <c r="I13" s="7"/>
      <c r="J13" s="7"/>
      <c r="K13" s="7"/>
      <c r="L13" s="7"/>
    </row>
    <row r="14" spans="1:12" x14ac:dyDescent="0.4">
      <c r="A14" s="7"/>
      <c r="B14" s="7"/>
      <c r="C14" s="7"/>
      <c r="D14" s="7"/>
      <c r="E14" s="7"/>
      <c r="F14" s="7"/>
      <c r="G14" s="7"/>
      <c r="H14" s="7"/>
      <c r="I14" s="7"/>
      <c r="J14" s="7"/>
      <c r="K14" s="7"/>
      <c r="L14" s="7"/>
    </row>
    <row r="15" spans="1:12" x14ac:dyDescent="0.4">
      <c r="A15" s="7"/>
      <c r="B15" s="7"/>
      <c r="C15" s="7"/>
      <c r="D15" s="7"/>
      <c r="E15" s="7"/>
      <c r="F15" s="7"/>
      <c r="G15" s="7"/>
      <c r="H15" s="7"/>
      <c r="I15" s="7"/>
      <c r="J15" s="7"/>
      <c r="K15" s="7"/>
      <c r="L15" s="7"/>
    </row>
    <row r="16" spans="1:12" x14ac:dyDescent="0.4">
      <c r="A16" s="7"/>
      <c r="B16" s="7"/>
      <c r="C16" s="7"/>
      <c r="D16" s="7"/>
      <c r="E16" s="7"/>
      <c r="F16" s="7"/>
      <c r="G16" s="7"/>
      <c r="H16" s="7"/>
      <c r="I16" s="7"/>
      <c r="J16" s="7"/>
      <c r="K16" s="7"/>
      <c r="L16" s="7"/>
    </row>
    <row r="17" spans="1:15" s="3" customFormat="1" ht="13.5" customHeight="1" x14ac:dyDescent="0.35">
      <c r="A17" s="15"/>
      <c r="B17" s="90" t="s">
        <v>134</v>
      </c>
      <c r="C17" s="90"/>
      <c r="D17" s="90"/>
      <c r="E17" s="90"/>
      <c r="F17" s="90"/>
      <c r="G17" s="90"/>
      <c r="H17" s="90"/>
      <c r="I17" s="90"/>
      <c r="J17" s="90"/>
      <c r="K17" s="90"/>
      <c r="L17" s="82"/>
      <c r="M17" s="2"/>
      <c r="N17" s="2"/>
      <c r="O17" s="2"/>
    </row>
    <row r="18" spans="1:15" s="3" customFormat="1" ht="13.15" customHeight="1" x14ac:dyDescent="0.35">
      <c r="A18" s="15"/>
      <c r="B18" s="90"/>
      <c r="C18" s="90"/>
      <c r="D18" s="90"/>
      <c r="E18" s="90"/>
      <c r="F18" s="90"/>
      <c r="G18" s="90"/>
      <c r="H18" s="90"/>
      <c r="I18" s="90"/>
      <c r="J18" s="90"/>
      <c r="K18" s="90"/>
      <c r="L18" s="82"/>
      <c r="M18" s="2"/>
      <c r="N18" s="2"/>
      <c r="O18" s="2"/>
    </row>
    <row r="19" spans="1:15" s="3" customFormat="1" ht="13.15" customHeight="1" x14ac:dyDescent="0.35">
      <c r="A19" s="15"/>
      <c r="B19" s="90"/>
      <c r="C19" s="90"/>
      <c r="D19" s="90"/>
      <c r="E19" s="90"/>
      <c r="F19" s="90"/>
      <c r="G19" s="90"/>
      <c r="H19" s="90"/>
      <c r="I19" s="90"/>
      <c r="J19" s="90"/>
      <c r="K19" s="90"/>
      <c r="L19" s="82"/>
      <c r="M19" s="2"/>
      <c r="N19" s="2"/>
      <c r="O19" s="2"/>
    </row>
    <row r="20" spans="1:15" s="3" customFormat="1" ht="13.15" customHeight="1" x14ac:dyDescent="0.35">
      <c r="A20" s="15"/>
      <c r="B20" s="90"/>
      <c r="C20" s="90"/>
      <c r="D20" s="90"/>
      <c r="E20" s="90"/>
      <c r="F20" s="90"/>
      <c r="G20" s="90"/>
      <c r="H20" s="90"/>
      <c r="I20" s="90"/>
      <c r="J20" s="90"/>
      <c r="K20" s="90"/>
      <c r="L20" s="82"/>
      <c r="M20" s="2"/>
      <c r="N20" s="2"/>
      <c r="O20" s="2"/>
    </row>
    <row r="21" spans="1:15" s="3" customFormat="1" ht="13.15" customHeight="1" x14ac:dyDescent="0.35">
      <c r="A21" s="15"/>
      <c r="B21" s="90"/>
      <c r="C21" s="90"/>
      <c r="D21" s="90"/>
      <c r="E21" s="90"/>
      <c r="F21" s="90"/>
      <c r="G21" s="90"/>
      <c r="H21" s="90"/>
      <c r="I21" s="90"/>
      <c r="J21" s="90"/>
      <c r="K21" s="90"/>
      <c r="L21" s="82"/>
      <c r="M21" s="2"/>
      <c r="N21" s="2"/>
      <c r="O21" s="2"/>
    </row>
    <row r="22" spans="1:15" x14ac:dyDescent="0.4">
      <c r="A22" s="7"/>
      <c r="B22" s="7"/>
      <c r="C22" s="9"/>
      <c r="D22" s="9"/>
      <c r="E22" s="9"/>
      <c r="F22" s="9"/>
      <c r="G22" s="9"/>
      <c r="H22" s="9"/>
      <c r="I22" s="9"/>
      <c r="J22" s="9"/>
      <c r="K22" s="9"/>
      <c r="L22" s="7"/>
    </row>
    <row r="23" spans="1:15" ht="26.25" x14ac:dyDescent="0.9">
      <c r="A23" s="7"/>
      <c r="B23" s="17" t="s">
        <v>136</v>
      </c>
      <c r="C23" s="12"/>
      <c r="D23" s="12"/>
      <c r="E23" s="12"/>
      <c r="F23" s="12"/>
      <c r="G23" s="12"/>
      <c r="H23" s="12"/>
      <c r="I23" s="12"/>
      <c r="J23" s="12"/>
      <c r="K23" s="12"/>
      <c r="L23" s="7"/>
    </row>
    <row r="24" spans="1:15" ht="15" customHeight="1" x14ac:dyDescent="0.6">
      <c r="A24" s="7"/>
      <c r="B24" s="10"/>
      <c r="C24" s="13"/>
      <c r="D24" s="13"/>
      <c r="E24" s="13"/>
      <c r="F24" s="13"/>
      <c r="G24" s="13"/>
      <c r="H24" s="13"/>
      <c r="I24" s="13"/>
      <c r="J24" s="13"/>
      <c r="K24" s="13"/>
      <c r="L24" s="82"/>
      <c r="M24" s="2"/>
      <c r="N24" s="2"/>
      <c r="O24" s="2"/>
    </row>
    <row r="25" spans="1:15" x14ac:dyDescent="0.4">
      <c r="A25" s="7"/>
      <c r="B25" s="90" t="s">
        <v>135</v>
      </c>
      <c r="C25" s="90"/>
      <c r="D25" s="90"/>
      <c r="E25" s="90"/>
      <c r="F25" s="90"/>
      <c r="G25" s="90"/>
      <c r="H25" s="90"/>
      <c r="I25" s="90"/>
      <c r="J25" s="90"/>
      <c r="K25" s="90"/>
      <c r="L25" s="82"/>
      <c r="M25" s="2"/>
      <c r="N25" s="2"/>
      <c r="O25" s="2"/>
    </row>
    <row r="26" spans="1:15" x14ac:dyDescent="0.4">
      <c r="A26" s="7"/>
      <c r="B26" s="90"/>
      <c r="C26" s="90"/>
      <c r="D26" s="90"/>
      <c r="E26" s="90"/>
      <c r="F26" s="90"/>
      <c r="G26" s="90"/>
      <c r="H26" s="90"/>
      <c r="I26" s="90"/>
      <c r="J26" s="90"/>
      <c r="K26" s="90"/>
      <c r="L26" s="82"/>
      <c r="M26" s="2"/>
      <c r="N26" s="2"/>
      <c r="O26" s="2"/>
    </row>
    <row r="27" spans="1:15" x14ac:dyDescent="0.4">
      <c r="A27" s="7"/>
      <c r="B27" s="90"/>
      <c r="C27" s="90"/>
      <c r="D27" s="90"/>
      <c r="E27" s="90"/>
      <c r="F27" s="90"/>
      <c r="G27" s="90"/>
      <c r="H27" s="90"/>
      <c r="I27" s="90"/>
      <c r="J27" s="90"/>
      <c r="K27" s="90"/>
      <c r="L27" s="7"/>
      <c r="M27" s="6"/>
      <c r="N27" s="4"/>
      <c r="O27" s="4"/>
    </row>
    <row r="28" spans="1:15" x14ac:dyDescent="0.4">
      <c r="A28" s="7"/>
      <c r="B28" s="90"/>
      <c r="C28" s="90"/>
      <c r="D28" s="90"/>
      <c r="E28" s="90"/>
      <c r="F28" s="90"/>
      <c r="G28" s="90"/>
      <c r="H28" s="90"/>
      <c r="I28" s="90"/>
      <c r="J28" s="90"/>
      <c r="K28" s="90"/>
      <c r="L28" s="7"/>
      <c r="M28" s="6"/>
      <c r="N28" s="4"/>
      <c r="O28" s="4"/>
    </row>
    <row r="29" spans="1:15" x14ac:dyDescent="0.4">
      <c r="A29" s="7"/>
      <c r="B29" s="90"/>
      <c r="C29" s="90"/>
      <c r="D29" s="90"/>
      <c r="E29" s="90"/>
      <c r="F29" s="90"/>
      <c r="G29" s="90"/>
      <c r="H29" s="90"/>
      <c r="I29" s="90"/>
      <c r="J29" s="90"/>
      <c r="K29" s="90"/>
      <c r="L29" s="7"/>
      <c r="M29" s="6"/>
      <c r="N29" s="4"/>
      <c r="O29" s="4"/>
    </row>
    <row r="30" spans="1:15" ht="16.5" customHeight="1" x14ac:dyDescent="0.4">
      <c r="A30" s="7"/>
      <c r="B30" s="90"/>
      <c r="C30" s="90"/>
      <c r="D30" s="90"/>
      <c r="E30" s="90"/>
      <c r="F30" s="90"/>
      <c r="G30" s="90"/>
      <c r="H30" s="90"/>
      <c r="I30" s="90"/>
      <c r="J30" s="90"/>
      <c r="K30" s="90"/>
      <c r="L30" s="7"/>
      <c r="M30" s="4"/>
      <c r="N30" s="4"/>
      <c r="O30" s="4"/>
    </row>
    <row r="31" spans="1:15" ht="26.25" x14ac:dyDescent="0.6">
      <c r="A31" s="7"/>
      <c r="B31" s="16" t="s">
        <v>137</v>
      </c>
      <c r="C31" s="10"/>
      <c r="D31" s="10"/>
      <c r="E31" s="14"/>
      <c r="F31" s="10"/>
      <c r="G31" s="10"/>
      <c r="H31" s="10"/>
      <c r="I31" s="10"/>
      <c r="J31" s="10"/>
      <c r="K31" s="10"/>
      <c r="L31" s="7"/>
    </row>
    <row r="32" spans="1:15" ht="16.5" customHeight="1" x14ac:dyDescent="0.6">
      <c r="A32" s="7"/>
      <c r="B32" s="16"/>
      <c r="C32" s="10"/>
      <c r="D32" s="10"/>
      <c r="E32" s="14"/>
      <c r="F32" s="10"/>
      <c r="G32" s="10"/>
      <c r="H32" s="10"/>
      <c r="I32" s="10"/>
      <c r="J32" s="10"/>
      <c r="K32" s="10"/>
      <c r="L32" s="7"/>
    </row>
    <row r="33" spans="1:13" x14ac:dyDescent="0.4">
      <c r="A33" s="7"/>
      <c r="B33" s="90" t="s">
        <v>138</v>
      </c>
      <c r="C33" s="90"/>
      <c r="D33" s="90"/>
      <c r="E33" s="90"/>
      <c r="F33" s="90"/>
      <c r="G33" s="90"/>
      <c r="H33" s="90"/>
      <c r="I33" s="90"/>
      <c r="J33" s="90"/>
      <c r="K33" s="90"/>
      <c r="L33" s="7"/>
    </row>
    <row r="34" spans="1:13" x14ac:dyDescent="0.4">
      <c r="A34" s="7"/>
      <c r="B34" s="90"/>
      <c r="C34" s="90"/>
      <c r="D34" s="90"/>
      <c r="E34" s="90"/>
      <c r="F34" s="90"/>
      <c r="G34" s="90"/>
      <c r="H34" s="90"/>
      <c r="I34" s="90"/>
      <c r="J34" s="90"/>
      <c r="K34" s="90"/>
      <c r="L34" s="7"/>
    </row>
    <row r="35" spans="1:13" x14ac:dyDescent="0.4">
      <c r="A35" s="7"/>
      <c r="B35" s="90"/>
      <c r="C35" s="90"/>
      <c r="D35" s="90"/>
      <c r="E35" s="90"/>
      <c r="F35" s="90"/>
      <c r="G35" s="90"/>
      <c r="H35" s="90"/>
      <c r="I35" s="90"/>
      <c r="J35" s="90"/>
      <c r="K35" s="90"/>
      <c r="L35" s="7"/>
    </row>
    <row r="36" spans="1:13" x14ac:dyDescent="0.4">
      <c r="A36" s="7"/>
      <c r="B36" s="90"/>
      <c r="C36" s="90"/>
      <c r="D36" s="90"/>
      <c r="E36" s="90"/>
      <c r="F36" s="90"/>
      <c r="G36" s="90"/>
      <c r="H36" s="90"/>
      <c r="I36" s="90"/>
      <c r="J36" s="90"/>
      <c r="K36" s="90"/>
      <c r="L36" s="7"/>
    </row>
    <row r="37" spans="1:13" x14ac:dyDescent="0.4">
      <c r="A37" s="7"/>
      <c r="B37" s="90"/>
      <c r="C37" s="90"/>
      <c r="D37" s="90"/>
      <c r="E37" s="90"/>
      <c r="F37" s="90"/>
      <c r="G37" s="90"/>
      <c r="H37" s="90"/>
      <c r="I37" s="90"/>
      <c r="J37" s="90"/>
      <c r="K37" s="90"/>
      <c r="L37" s="7"/>
    </row>
    <row r="38" spans="1:13" x14ac:dyDescent="0.4">
      <c r="A38" s="7"/>
      <c r="B38" s="90"/>
      <c r="C38" s="90"/>
      <c r="D38" s="90"/>
      <c r="E38" s="90"/>
      <c r="F38" s="90"/>
      <c r="G38" s="90"/>
      <c r="H38" s="90"/>
      <c r="I38" s="90"/>
      <c r="J38" s="90"/>
      <c r="K38" s="90"/>
      <c r="L38" s="7"/>
    </row>
    <row r="39" spans="1:13" ht="16.5" customHeight="1" x14ac:dyDescent="0.4">
      <c r="A39" s="7"/>
      <c r="B39" s="90"/>
      <c r="C39" s="90"/>
      <c r="D39" s="90"/>
      <c r="E39" s="90"/>
      <c r="F39" s="90"/>
      <c r="G39" s="90"/>
      <c r="H39" s="90"/>
      <c r="I39" s="90"/>
      <c r="J39" s="90"/>
      <c r="K39" s="90"/>
      <c r="L39" s="7"/>
    </row>
    <row r="40" spans="1:13" ht="16.5" customHeight="1" x14ac:dyDescent="0.4">
      <c r="A40" s="7"/>
      <c r="B40" s="80"/>
      <c r="C40" s="80"/>
      <c r="D40" s="80"/>
      <c r="E40" s="80"/>
      <c r="F40" s="80"/>
      <c r="G40" s="80"/>
      <c r="H40" s="80"/>
      <c r="I40" s="80"/>
      <c r="J40" s="80"/>
      <c r="K40" s="80"/>
      <c r="L40" s="7"/>
    </row>
    <row r="41" spans="1:13" ht="16.5" x14ac:dyDescent="0.6">
      <c r="A41" s="7"/>
      <c r="B41" s="18" t="s">
        <v>133</v>
      </c>
      <c r="C41" s="19"/>
      <c r="D41" s="10"/>
      <c r="E41" s="14"/>
      <c r="F41" s="10"/>
      <c r="G41" s="10"/>
      <c r="H41" s="10"/>
      <c r="I41" s="10"/>
      <c r="J41" s="10"/>
      <c r="K41" s="10"/>
      <c r="L41" s="7"/>
    </row>
    <row r="42" spans="1:13" ht="16.5" x14ac:dyDescent="0.6">
      <c r="A42" s="7"/>
      <c r="B42" s="18" t="s">
        <v>42</v>
      </c>
      <c r="C42" s="19"/>
      <c r="D42" s="10"/>
      <c r="E42" s="14"/>
      <c r="F42" s="10"/>
      <c r="G42" s="10"/>
      <c r="H42" s="10"/>
      <c r="I42" s="10"/>
      <c r="J42" s="10"/>
      <c r="K42" s="10"/>
      <c r="L42" s="7"/>
    </row>
    <row r="43" spans="1:13" ht="16.5" x14ac:dyDescent="0.6">
      <c r="A43" s="7"/>
      <c r="B43" s="20" t="s">
        <v>43</v>
      </c>
      <c r="C43" s="19"/>
      <c r="D43" s="10"/>
      <c r="E43" s="14"/>
      <c r="F43" s="10"/>
      <c r="G43" s="10"/>
      <c r="H43" s="10"/>
      <c r="I43" s="10"/>
      <c r="J43" s="10"/>
      <c r="K43" s="10"/>
      <c r="L43" s="7"/>
    </row>
    <row r="44" spans="1:13" ht="16.5" x14ac:dyDescent="0.6">
      <c r="A44" s="7"/>
      <c r="B44" s="10"/>
      <c r="C44" s="10"/>
      <c r="D44" s="10"/>
      <c r="E44" s="10"/>
      <c r="F44" s="10"/>
      <c r="G44" s="10"/>
      <c r="H44" s="10"/>
      <c r="I44" s="10"/>
      <c r="J44" s="10"/>
      <c r="K44" s="10"/>
      <c r="L44" s="7"/>
      <c r="M44" s="4"/>
    </row>
    <row r="45" spans="1:13" ht="16.5" x14ac:dyDescent="0.6">
      <c r="A45" s="7"/>
      <c r="B45" s="10" t="s">
        <v>44</v>
      </c>
      <c r="C45" s="10"/>
      <c r="D45" s="10"/>
      <c r="E45" s="10"/>
      <c r="F45" s="10"/>
      <c r="G45" s="10"/>
      <c r="H45" s="10"/>
      <c r="I45" s="10"/>
      <c r="J45" s="10"/>
      <c r="K45" s="10"/>
      <c r="L45" s="83"/>
      <c r="M45" s="5"/>
    </row>
    <row r="46" spans="1:13" ht="16.5" x14ac:dyDescent="0.6">
      <c r="A46" s="7"/>
      <c r="B46" s="10" t="s">
        <v>45</v>
      </c>
      <c r="C46" s="10"/>
      <c r="D46" s="10"/>
      <c r="E46" s="10"/>
      <c r="F46" s="10"/>
      <c r="G46" s="10"/>
      <c r="H46" s="10"/>
      <c r="I46" s="10"/>
      <c r="J46" s="10"/>
      <c r="K46" s="10"/>
      <c r="L46" s="83"/>
      <c r="M46" s="5"/>
    </row>
    <row r="47" spans="1:13" ht="16.5" x14ac:dyDescent="0.6">
      <c r="A47" s="7"/>
      <c r="B47" s="10"/>
      <c r="C47" s="10"/>
      <c r="D47" s="10"/>
      <c r="E47" s="10"/>
      <c r="F47" s="10"/>
      <c r="G47" s="10"/>
      <c r="H47" s="10"/>
      <c r="I47" s="10"/>
      <c r="J47" s="10"/>
      <c r="K47" s="10"/>
      <c r="L47" s="83"/>
      <c r="M47" s="5"/>
    </row>
    <row r="48" spans="1:13" ht="16.5" x14ac:dyDescent="0.6">
      <c r="A48" s="7"/>
      <c r="B48" s="11" t="s">
        <v>132</v>
      </c>
      <c r="C48" s="10"/>
      <c r="D48" s="10"/>
      <c r="E48" s="10"/>
      <c r="F48" s="10"/>
      <c r="G48" s="10"/>
      <c r="H48" s="10"/>
      <c r="I48" s="10"/>
      <c r="J48" s="10"/>
      <c r="K48" s="10"/>
      <c r="L48" s="83"/>
      <c r="M48" s="5"/>
    </row>
  </sheetData>
  <mergeCells count="3">
    <mergeCell ref="B17:K21"/>
    <mergeCell ref="B33:K39"/>
    <mergeCell ref="B25:K30"/>
  </mergeCells>
  <hyperlinks>
    <hyperlink ref="B43" r:id="rId1" xr:uid="{00000000-0004-0000-0000-000000000000}"/>
  </hyperlinks>
  <printOptions horizontalCentered="1"/>
  <pageMargins left="0.19685039370078741" right="0.19685039370078741" top="0.19685039370078741" bottom="0.19685039370078741" header="0" footer="0.31496062992125984"/>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145"/>
  <sheetViews>
    <sheetView showGridLines="0" tabSelected="1" zoomScaleNormal="100" workbookViewId="0">
      <pane ySplit="10" topLeftCell="A11" activePane="bottomLeft" state="frozen"/>
      <selection pane="bottomLeft" activeCell="I66" sqref="I66"/>
    </sheetView>
  </sheetViews>
  <sheetFormatPr defaultColWidth="9.1328125" defaultRowHeight="16.5" x14ac:dyDescent="0.6"/>
  <cols>
    <col min="1" max="1" width="45.796875" style="23" bestFit="1" customWidth="1"/>
    <col min="2" max="2" width="9.1328125" style="23" customWidth="1"/>
    <col min="3" max="3" width="4.73046875" style="23" customWidth="1"/>
    <col min="4" max="4" width="9.1328125" style="26"/>
    <col min="5" max="6" width="9.1328125" style="23"/>
    <col min="7" max="7" width="32.73046875" style="23" customWidth="1"/>
    <col min="8" max="16384" width="9.1328125" style="23"/>
  </cols>
  <sheetData>
    <row r="2" spans="1:7" x14ac:dyDescent="0.6">
      <c r="A2" s="21"/>
      <c r="B2" s="21"/>
      <c r="C2" s="21"/>
      <c r="D2" s="22"/>
      <c r="E2" s="21"/>
      <c r="F2" s="21"/>
      <c r="G2" s="21"/>
    </row>
    <row r="3" spans="1:7" x14ac:dyDescent="0.6">
      <c r="A3" s="21"/>
      <c r="B3" s="21"/>
      <c r="C3" s="21"/>
      <c r="D3" s="22"/>
      <c r="E3" s="21"/>
      <c r="F3" s="21"/>
      <c r="G3" s="21"/>
    </row>
    <row r="4" spans="1:7" x14ac:dyDescent="0.6">
      <c r="A4" s="21"/>
      <c r="B4" s="24"/>
      <c r="C4" s="24"/>
      <c r="D4" s="25"/>
      <c r="E4" s="24"/>
      <c r="F4" s="21"/>
      <c r="G4" s="21"/>
    </row>
    <row r="5" spans="1:7" x14ac:dyDescent="0.6">
      <c r="A5" s="21"/>
      <c r="B5" s="24"/>
      <c r="C5" s="24"/>
      <c r="D5" s="25"/>
      <c r="E5" s="24"/>
      <c r="F5" s="21"/>
      <c r="G5" s="21"/>
    </row>
    <row r="6" spans="1:7" x14ac:dyDescent="0.6">
      <c r="A6" s="21"/>
      <c r="B6" s="24"/>
      <c r="C6" s="24"/>
      <c r="D6" s="25"/>
      <c r="E6" s="24"/>
      <c r="F6" s="21"/>
      <c r="G6" s="21"/>
    </row>
    <row r="7" spans="1:7" ht="26.25" x14ac:dyDescent="0.9">
      <c r="A7" s="29" t="s">
        <v>0</v>
      </c>
    </row>
    <row r="8" spans="1:7" ht="16.5" customHeight="1" x14ac:dyDescent="0.6"/>
    <row r="9" spans="1:7" x14ac:dyDescent="0.6">
      <c r="B9" s="56" t="s">
        <v>1</v>
      </c>
      <c r="C9" s="57"/>
      <c r="D9" s="58" t="s">
        <v>2</v>
      </c>
      <c r="E9" s="57"/>
      <c r="F9" s="59" t="s">
        <v>3</v>
      </c>
      <c r="G9" s="21"/>
    </row>
    <row r="10" spans="1:7" s="30" customFormat="1" ht="16.899999999999999" thickBot="1" x14ac:dyDescent="0.65">
      <c r="A10" s="71"/>
      <c r="B10" s="60" t="s">
        <v>4</v>
      </c>
      <c r="C10" s="61"/>
      <c r="D10" s="78" t="s">
        <v>5</v>
      </c>
      <c r="E10" s="61" t="s">
        <v>4</v>
      </c>
      <c r="F10" s="72"/>
      <c r="G10" s="36"/>
    </row>
    <row r="11" spans="1:7" ht="24" x14ac:dyDescent="0.85">
      <c r="A11" s="66" t="s">
        <v>6</v>
      </c>
      <c r="B11" s="38"/>
      <c r="C11" s="39"/>
      <c r="D11" s="40"/>
      <c r="E11" s="39"/>
      <c r="F11" s="86"/>
      <c r="G11" s="21"/>
    </row>
    <row r="12" spans="1:7" x14ac:dyDescent="0.6">
      <c r="A12" s="28"/>
      <c r="B12" s="38"/>
      <c r="C12" s="39"/>
      <c r="D12" s="40"/>
      <c r="E12" s="39"/>
      <c r="F12" s="86"/>
      <c r="G12" s="41"/>
    </row>
    <row r="13" spans="1:7" x14ac:dyDescent="0.6">
      <c r="A13" s="14" t="s">
        <v>7</v>
      </c>
      <c r="B13" s="77">
        <v>13.780440877756114</v>
      </c>
      <c r="C13" s="43"/>
      <c r="D13" s="85">
        <v>3152</v>
      </c>
      <c r="E13" s="44">
        <f>SUM((D13/SUM($D$13:$D$18))*100)</f>
        <v>24.682850430696945</v>
      </c>
      <c r="F13" s="87">
        <f>SUM((E13/B13)*100)</f>
        <v>179.11509979727211</v>
      </c>
      <c r="G13" s="45">
        <f t="shared" ref="G13:G28" si="0">F13-100</f>
        <v>79.115099797272109</v>
      </c>
    </row>
    <row r="14" spans="1:7" x14ac:dyDescent="0.6">
      <c r="A14" s="14" t="s">
        <v>8</v>
      </c>
      <c r="B14" s="77">
        <v>11.725159496095628</v>
      </c>
      <c r="C14" s="43"/>
      <c r="D14" s="85">
        <v>632</v>
      </c>
      <c r="E14" s="44">
        <f t="shared" ref="E14:E18" si="1">SUM((D14/SUM($D$13:$D$18))*100)</f>
        <v>4.9490994518402509</v>
      </c>
      <c r="F14" s="87">
        <f t="shared" ref="F14:F18" si="2">SUM((E14/B14)*100)</f>
        <v>42.20922925174925</v>
      </c>
      <c r="G14" s="45">
        <f t="shared" si="0"/>
        <v>-57.79077074825075</v>
      </c>
    </row>
    <row r="15" spans="1:7" x14ac:dyDescent="0.6">
      <c r="A15" s="14" t="s">
        <v>9</v>
      </c>
      <c r="B15" s="77">
        <v>16.448028939787214</v>
      </c>
      <c r="C15" s="43"/>
      <c r="D15" s="85">
        <v>3205</v>
      </c>
      <c r="E15" s="44">
        <f t="shared" si="1"/>
        <v>25.097885669537977</v>
      </c>
      <c r="F15" s="87">
        <f t="shared" si="2"/>
        <v>152.58901696620353</v>
      </c>
      <c r="G15" s="45">
        <f t="shared" si="0"/>
        <v>52.589016966203531</v>
      </c>
    </row>
    <row r="16" spans="1:7" x14ac:dyDescent="0.6">
      <c r="A16" s="14" t="s">
        <v>10</v>
      </c>
      <c r="B16" s="77">
        <v>17.703730719178555</v>
      </c>
      <c r="C16" s="43"/>
      <c r="D16" s="85">
        <v>3487</v>
      </c>
      <c r="E16" s="44">
        <f t="shared" si="1"/>
        <v>27.306186374314802</v>
      </c>
      <c r="F16" s="87">
        <f t="shared" si="2"/>
        <v>154.23972950929405</v>
      </c>
      <c r="G16" s="45">
        <f t="shared" si="0"/>
        <v>54.239729509294051</v>
      </c>
    </row>
    <row r="17" spans="1:7" x14ac:dyDescent="0.6">
      <c r="A17" s="14" t="s">
        <v>11</v>
      </c>
      <c r="B17" s="77">
        <v>21.425702371301835</v>
      </c>
      <c r="C17" s="43"/>
      <c r="D17" s="85">
        <v>1672</v>
      </c>
      <c r="E17" s="44">
        <f t="shared" si="1"/>
        <v>13.093187157400157</v>
      </c>
      <c r="F17" s="87">
        <f t="shared" si="2"/>
        <v>61.109722008168688</v>
      </c>
      <c r="G17" s="45">
        <f t="shared" si="0"/>
        <v>-38.890277991831312</v>
      </c>
    </row>
    <row r="18" spans="1:7" x14ac:dyDescent="0.6">
      <c r="A18" s="14" t="s">
        <v>12</v>
      </c>
      <c r="B18" s="77">
        <v>18.916937595880253</v>
      </c>
      <c r="C18" s="43"/>
      <c r="D18" s="85">
        <v>622</v>
      </c>
      <c r="E18" s="44">
        <f t="shared" si="1"/>
        <v>4.8707909162098666</v>
      </c>
      <c r="F18" s="87">
        <f t="shared" si="2"/>
        <v>25.748305673274686</v>
      </c>
      <c r="G18" s="45">
        <f t="shared" si="0"/>
        <v>-74.251694326725314</v>
      </c>
    </row>
    <row r="19" spans="1:7" x14ac:dyDescent="0.6">
      <c r="A19" s="14"/>
      <c r="B19" s="42"/>
      <c r="C19" s="43"/>
      <c r="D19" s="85"/>
      <c r="E19" s="44"/>
      <c r="F19" s="87"/>
      <c r="G19" s="45"/>
    </row>
    <row r="20" spans="1:7" ht="16.899999999999999" thickBot="1" x14ac:dyDescent="0.65">
      <c r="A20" s="67" t="s">
        <v>13</v>
      </c>
      <c r="B20" s="62">
        <v>24784149</v>
      </c>
      <c r="C20" s="63"/>
      <c r="D20" s="64">
        <f>SUM($D$13:$D$18)</f>
        <v>12770</v>
      </c>
      <c r="E20" s="65">
        <f>SUM($E$13:$E$18)</f>
        <v>100</v>
      </c>
      <c r="F20" s="88"/>
      <c r="G20" s="45"/>
    </row>
    <row r="21" spans="1:7" x14ac:dyDescent="0.6">
      <c r="A21" s="28"/>
      <c r="B21" s="46"/>
      <c r="C21" s="47"/>
      <c r="D21" s="48"/>
      <c r="E21" s="49"/>
      <c r="F21" s="86"/>
      <c r="G21" s="45"/>
    </row>
    <row r="22" spans="1:7" x14ac:dyDescent="0.6">
      <c r="A22" s="18"/>
      <c r="B22" s="49"/>
      <c r="C22" s="47"/>
      <c r="D22" s="48"/>
      <c r="E22" s="49"/>
      <c r="F22" s="86"/>
      <c r="G22" s="45"/>
    </row>
    <row r="23" spans="1:7" ht="24" x14ac:dyDescent="0.85">
      <c r="A23" s="66" t="s">
        <v>14</v>
      </c>
      <c r="B23" s="49"/>
      <c r="C23" s="47"/>
      <c r="D23" s="48"/>
      <c r="E23" s="49"/>
      <c r="F23" s="86"/>
      <c r="G23" s="45"/>
    </row>
    <row r="24" spans="1:7" s="31" customFormat="1" ht="12.75" x14ac:dyDescent="0.5">
      <c r="A24" s="28"/>
      <c r="B24" s="49"/>
      <c r="C24" s="47"/>
      <c r="D24" s="48"/>
      <c r="E24" s="49"/>
      <c r="F24" s="86"/>
      <c r="G24" s="50"/>
    </row>
    <row r="25" spans="1:7" x14ac:dyDescent="0.6">
      <c r="A25" s="14" t="s">
        <v>15</v>
      </c>
      <c r="B25" s="51">
        <v>25</v>
      </c>
      <c r="C25" s="43"/>
      <c r="D25" s="85">
        <v>9335</v>
      </c>
      <c r="E25" s="44">
        <f>SUM((D25/SUM($D$25:$D$28))*100)</f>
        <v>73.101018010963188</v>
      </c>
      <c r="F25" s="87">
        <f t="shared" ref="F25:F28" si="3">SUM((E25/B25)*100)</f>
        <v>292.40407204385275</v>
      </c>
      <c r="G25" s="45">
        <f t="shared" si="0"/>
        <v>192.40407204385275</v>
      </c>
    </row>
    <row r="26" spans="1:7" x14ac:dyDescent="0.6">
      <c r="A26" s="14" t="s">
        <v>16</v>
      </c>
      <c r="B26" s="51">
        <v>25</v>
      </c>
      <c r="C26" s="43"/>
      <c r="D26" s="85">
        <v>2644</v>
      </c>
      <c r="E26" s="44">
        <f t="shared" ref="E26:E28" si="4">SUM((D26/SUM($D$25:$D$28))*100)</f>
        <v>20.704776820673455</v>
      </c>
      <c r="F26" s="87">
        <f t="shared" si="3"/>
        <v>82.819107282693821</v>
      </c>
      <c r="G26" s="45">
        <f t="shared" si="0"/>
        <v>-17.180892717306179</v>
      </c>
    </row>
    <row r="27" spans="1:7" x14ac:dyDescent="0.6">
      <c r="A27" s="14" t="s">
        <v>17</v>
      </c>
      <c r="B27" s="51">
        <v>25</v>
      </c>
      <c r="C27" s="43"/>
      <c r="D27" s="85">
        <v>659</v>
      </c>
      <c r="E27" s="44">
        <f t="shared" si="4"/>
        <v>5.1605324980422873</v>
      </c>
      <c r="F27" s="87">
        <f t="shared" si="3"/>
        <v>20.642129992169149</v>
      </c>
      <c r="G27" s="45">
        <f t="shared" si="0"/>
        <v>-79.357870007830854</v>
      </c>
    </row>
    <row r="28" spans="1:7" x14ac:dyDescent="0.6">
      <c r="A28" s="14" t="s">
        <v>18</v>
      </c>
      <c r="B28" s="51">
        <v>25</v>
      </c>
      <c r="C28" s="43"/>
      <c r="D28" s="85">
        <v>132</v>
      </c>
      <c r="E28" s="44">
        <f t="shared" si="4"/>
        <v>1.033672670321065</v>
      </c>
      <c r="F28" s="87">
        <f t="shared" si="3"/>
        <v>4.1346906812842601</v>
      </c>
      <c r="G28" s="45">
        <f t="shared" si="0"/>
        <v>-95.865309318715745</v>
      </c>
    </row>
    <row r="29" spans="1:7" x14ac:dyDescent="0.6">
      <c r="A29" s="14"/>
      <c r="B29" s="51"/>
      <c r="C29" s="43"/>
      <c r="D29" s="85"/>
      <c r="E29" s="44"/>
      <c r="F29" s="87"/>
      <c r="G29" s="45"/>
    </row>
    <row r="30" spans="1:7" ht="16.899999999999999" thickBot="1" x14ac:dyDescent="0.65">
      <c r="A30" s="67" t="s">
        <v>19</v>
      </c>
      <c r="B30" s="62">
        <f>$B$20</f>
        <v>24784149</v>
      </c>
      <c r="C30" s="63"/>
      <c r="D30" s="64">
        <f>SUM($D$25:$D$28)</f>
        <v>12770</v>
      </c>
      <c r="E30" s="65">
        <f>SUM($E$25:$E$28)</f>
        <v>100</v>
      </c>
      <c r="F30" s="88"/>
      <c r="G30" s="45"/>
    </row>
    <row r="31" spans="1:7" x14ac:dyDescent="0.6">
      <c r="A31" s="18"/>
      <c r="B31" s="52"/>
      <c r="C31" s="47"/>
      <c r="D31" s="48"/>
      <c r="E31" s="49"/>
      <c r="F31" s="86"/>
      <c r="G31" s="45"/>
    </row>
    <row r="32" spans="1:7" x14ac:dyDescent="0.6">
      <c r="A32" s="18"/>
      <c r="B32" s="52"/>
      <c r="C32" s="47"/>
      <c r="D32" s="48"/>
      <c r="E32" s="49"/>
      <c r="F32" s="86"/>
      <c r="G32" s="45"/>
    </row>
    <row r="33" spans="1:7" ht="24" x14ac:dyDescent="0.85">
      <c r="A33" s="66" t="s">
        <v>20</v>
      </c>
      <c r="B33" s="52"/>
      <c r="C33" s="47"/>
      <c r="D33" s="48"/>
      <c r="E33" s="49"/>
      <c r="F33" s="86"/>
      <c r="G33" s="45"/>
    </row>
    <row r="34" spans="1:7" s="31" customFormat="1" ht="12.75" x14ac:dyDescent="0.5">
      <c r="A34" s="28"/>
      <c r="B34" s="52"/>
      <c r="C34" s="47"/>
      <c r="D34" s="48"/>
      <c r="E34" s="49"/>
      <c r="F34" s="86"/>
      <c r="G34" s="50"/>
    </row>
    <row r="35" spans="1:7" x14ac:dyDescent="0.6">
      <c r="A35" s="32" t="s">
        <v>53</v>
      </c>
      <c r="B35" s="77">
        <v>6.5770787611065167</v>
      </c>
      <c r="C35" s="43"/>
      <c r="D35" s="85">
        <v>2694</v>
      </c>
      <c r="E35" s="44">
        <f t="shared" ref="E35:E57" si="5">SUM((D35/SUM($D$35:$D$57))*100)</f>
        <v>21.096319498825373</v>
      </c>
      <c r="F35" s="87">
        <f t="shared" ref="F35:F57" si="6">SUM((E35/B35)*100)</f>
        <v>320.75515992872437</v>
      </c>
      <c r="G35" s="45">
        <f>F35-100</f>
        <v>220.75515992872437</v>
      </c>
    </row>
    <row r="36" spans="1:7" x14ac:dyDescent="0.6">
      <c r="A36" s="32" t="s">
        <v>21</v>
      </c>
      <c r="B36" s="77">
        <v>3.5541345397818369</v>
      </c>
      <c r="C36" s="43"/>
      <c r="D36" s="85">
        <v>376</v>
      </c>
      <c r="E36" s="44">
        <f t="shared" si="5"/>
        <v>2.9444009397024273</v>
      </c>
      <c r="F36" s="87">
        <f t="shared" si="6"/>
        <v>82.844386073329773</v>
      </c>
      <c r="G36" s="45">
        <f t="shared" ref="G36:G93" si="7">F36-100</f>
        <v>-17.155613926670227</v>
      </c>
    </row>
    <row r="37" spans="1:7" x14ac:dyDescent="0.6">
      <c r="A37" s="32" t="s">
        <v>22</v>
      </c>
      <c r="B37" s="77">
        <v>2.3478595129491673</v>
      </c>
      <c r="C37" s="43"/>
      <c r="D37" s="85">
        <v>82</v>
      </c>
      <c r="E37" s="44">
        <f t="shared" si="5"/>
        <v>0.64212999216914646</v>
      </c>
      <c r="F37" s="87">
        <f t="shared" si="6"/>
        <v>27.34959177189274</v>
      </c>
      <c r="G37" s="45">
        <f t="shared" si="7"/>
        <v>-72.650408228107267</v>
      </c>
    </row>
    <row r="38" spans="1:7" x14ac:dyDescent="0.6">
      <c r="A38" s="32" t="s">
        <v>23</v>
      </c>
      <c r="B38" s="77">
        <v>1.3013680639185907</v>
      </c>
      <c r="C38" s="43"/>
      <c r="D38" s="85">
        <v>0</v>
      </c>
      <c r="E38" s="44">
        <f t="shared" si="5"/>
        <v>0</v>
      </c>
      <c r="F38" s="87">
        <f t="shared" si="6"/>
        <v>0</v>
      </c>
      <c r="G38" s="45">
        <f t="shared" si="7"/>
        <v>-100</v>
      </c>
    </row>
    <row r="39" spans="1:7" x14ac:dyDescent="0.6">
      <c r="A39" s="32" t="s">
        <v>24</v>
      </c>
      <c r="B39" s="77">
        <v>2.2267458124142054</v>
      </c>
      <c r="C39" s="43"/>
      <c r="D39" s="85">
        <v>440</v>
      </c>
      <c r="E39" s="44">
        <f t="shared" si="5"/>
        <v>3.4455755677368831</v>
      </c>
      <c r="F39" s="87">
        <f t="shared" si="6"/>
        <v>154.73591770231019</v>
      </c>
      <c r="G39" s="45">
        <f t="shared" si="7"/>
        <v>54.735917702310189</v>
      </c>
    </row>
    <row r="40" spans="1:7" x14ac:dyDescent="0.6">
      <c r="A40" s="32" t="s">
        <v>25</v>
      </c>
      <c r="B40" s="77">
        <v>4.4160321986443751</v>
      </c>
      <c r="C40" s="43"/>
      <c r="D40" s="85">
        <v>189</v>
      </c>
      <c r="E40" s="44">
        <f t="shared" si="5"/>
        <v>1.4800313234142521</v>
      </c>
      <c r="F40" s="87">
        <f t="shared" si="6"/>
        <v>33.51495770045765</v>
      </c>
      <c r="G40" s="45">
        <f t="shared" si="7"/>
        <v>-66.485042299542357</v>
      </c>
    </row>
    <row r="41" spans="1:7" x14ac:dyDescent="0.6">
      <c r="A41" s="32" t="s">
        <v>26</v>
      </c>
      <c r="B41" s="77">
        <v>5.0823814850370468</v>
      </c>
      <c r="C41" s="43"/>
      <c r="D41" s="85">
        <v>3</v>
      </c>
      <c r="E41" s="44">
        <f t="shared" si="5"/>
        <v>2.3492560689115115E-2</v>
      </c>
      <c r="F41" s="87">
        <f t="shared" si="6"/>
        <v>0.46223528789169338</v>
      </c>
      <c r="G41" s="45">
        <f t="shared" si="7"/>
        <v>-99.537764712108313</v>
      </c>
    </row>
    <row r="42" spans="1:7" x14ac:dyDescent="0.6">
      <c r="A42" s="32" t="s">
        <v>54</v>
      </c>
      <c r="B42" s="77">
        <v>4.210767938814425</v>
      </c>
      <c r="C42" s="43"/>
      <c r="D42" s="85">
        <v>2184</v>
      </c>
      <c r="E42" s="44">
        <f t="shared" si="5"/>
        <v>17.102584181675802</v>
      </c>
      <c r="F42" s="87">
        <f t="shared" si="6"/>
        <v>406.16306645697432</v>
      </c>
      <c r="G42" s="45">
        <f t="shared" si="7"/>
        <v>306.16306645697432</v>
      </c>
    </row>
    <row r="43" spans="1:7" x14ac:dyDescent="0.6">
      <c r="A43" s="32" t="s">
        <v>27</v>
      </c>
      <c r="B43" s="77">
        <v>3.8333049079070549</v>
      </c>
      <c r="C43" s="43"/>
      <c r="D43" s="85">
        <v>967</v>
      </c>
      <c r="E43" s="44">
        <f t="shared" si="5"/>
        <v>7.572435395458105</v>
      </c>
      <c r="F43" s="87">
        <f t="shared" si="6"/>
        <v>197.54325777316205</v>
      </c>
      <c r="G43" s="45">
        <f t="shared" si="7"/>
        <v>97.543257773162054</v>
      </c>
    </row>
    <row r="44" spans="1:7" x14ac:dyDescent="0.6">
      <c r="A44" s="32" t="s">
        <v>47</v>
      </c>
      <c r="B44" s="77">
        <v>3.653213995768001</v>
      </c>
      <c r="C44" s="43"/>
      <c r="D44" s="85">
        <v>43</v>
      </c>
      <c r="E44" s="44">
        <f t="shared" si="5"/>
        <v>0.33672670321064996</v>
      </c>
      <c r="F44" s="87">
        <f t="shared" ref="F44" si="8">SUM((E44/B44)*100)</f>
        <v>9.2172728890430413</v>
      </c>
      <c r="G44" s="45">
        <f t="shared" ref="G44" si="9">F44-100</f>
        <v>-90.782727110956955</v>
      </c>
    </row>
    <row r="45" spans="1:7" x14ac:dyDescent="0.6">
      <c r="A45" s="32" t="s">
        <v>28</v>
      </c>
      <c r="B45" s="77">
        <v>4.750742097297735</v>
      </c>
      <c r="C45" s="43"/>
      <c r="D45" s="85">
        <v>11</v>
      </c>
      <c r="E45" s="44">
        <f t="shared" si="5"/>
        <v>8.6139389193422081E-2</v>
      </c>
      <c r="F45" s="87">
        <f t="shared" si="6"/>
        <v>1.8131775505645518</v>
      </c>
      <c r="G45" s="45">
        <f t="shared" si="7"/>
        <v>-98.186822449435454</v>
      </c>
    </row>
    <row r="46" spans="1:7" x14ac:dyDescent="0.6">
      <c r="A46" s="32" t="s">
        <v>29</v>
      </c>
      <c r="B46" s="77">
        <v>3.9705135730098977</v>
      </c>
      <c r="C46" s="43"/>
      <c r="D46" s="85">
        <v>2646</v>
      </c>
      <c r="E46" s="44">
        <f t="shared" si="5"/>
        <v>20.72043852779953</v>
      </c>
      <c r="F46" s="87">
        <f t="shared" si="6"/>
        <v>521.8578943703784</v>
      </c>
      <c r="G46" s="45">
        <f t="shared" si="7"/>
        <v>421.8578943703784</v>
      </c>
    </row>
    <row r="47" spans="1:7" x14ac:dyDescent="0.6">
      <c r="A47" s="32" t="s">
        <v>52</v>
      </c>
      <c r="B47" s="77">
        <v>6.3991747305908895</v>
      </c>
      <c r="C47" s="43"/>
      <c r="D47" s="85">
        <v>720</v>
      </c>
      <c r="E47" s="44">
        <f t="shared" si="5"/>
        <v>5.638214565387627</v>
      </c>
      <c r="F47" s="87">
        <f t="shared" si="6"/>
        <v>88.108464024813443</v>
      </c>
      <c r="G47" s="45">
        <f t="shared" si="7"/>
        <v>-11.891535975186557</v>
      </c>
    </row>
    <row r="48" spans="1:7" x14ac:dyDescent="0.6">
      <c r="A48" s="32" t="s">
        <v>30</v>
      </c>
      <c r="B48" s="77">
        <v>5.0725606919164159</v>
      </c>
      <c r="C48" s="43"/>
      <c r="D48" s="85">
        <v>105</v>
      </c>
      <c r="E48" s="44">
        <f t="shared" si="5"/>
        <v>0.82223962411902896</v>
      </c>
      <c r="F48" s="87">
        <f t="shared" si="6"/>
        <v>16.209557145946864</v>
      </c>
      <c r="G48" s="45">
        <f t="shared" si="7"/>
        <v>-83.79044285405314</v>
      </c>
    </row>
    <row r="49" spans="1:7" x14ac:dyDescent="0.6">
      <c r="A49" s="32" t="s">
        <v>31</v>
      </c>
      <c r="B49" s="77">
        <v>2.2614817236613534</v>
      </c>
      <c r="C49" s="43"/>
      <c r="D49" s="85">
        <v>16</v>
      </c>
      <c r="E49" s="44">
        <f t="shared" si="5"/>
        <v>0.12529365700861395</v>
      </c>
      <c r="F49" s="87">
        <f t="shared" si="6"/>
        <v>5.5403347149656694</v>
      </c>
      <c r="G49" s="45">
        <f t="shared" si="7"/>
        <v>-94.459665285034333</v>
      </c>
    </row>
    <row r="50" spans="1:7" x14ac:dyDescent="0.6">
      <c r="A50" s="32" t="s">
        <v>32</v>
      </c>
      <c r="B50" s="77">
        <v>4.6196583146752221</v>
      </c>
      <c r="C50" s="43"/>
      <c r="D50" s="85">
        <v>1103</v>
      </c>
      <c r="E50" s="44">
        <f t="shared" si="5"/>
        <v>8.6374314800313243</v>
      </c>
      <c r="F50" s="87">
        <f t="shared" si="6"/>
        <v>186.9712193344015</v>
      </c>
      <c r="G50" s="45">
        <f t="shared" si="7"/>
        <v>86.971219334401496</v>
      </c>
    </row>
    <row r="51" spans="1:7" x14ac:dyDescent="0.6">
      <c r="A51" s="32" t="s">
        <v>33</v>
      </c>
      <c r="B51" s="77">
        <v>2.7527634699097305</v>
      </c>
      <c r="C51" s="43"/>
      <c r="D51" s="85">
        <v>285</v>
      </c>
      <c r="E51" s="44">
        <f t="shared" si="5"/>
        <v>2.2317932654659356</v>
      </c>
      <c r="F51" s="87">
        <f t="shared" si="6"/>
        <v>81.074646981533832</v>
      </c>
      <c r="G51" s="45">
        <f t="shared" si="7"/>
        <v>-18.925353018466168</v>
      </c>
    </row>
    <row r="52" spans="1:7" x14ac:dyDescent="0.6">
      <c r="A52" s="32" t="s">
        <v>34</v>
      </c>
      <c r="B52" s="77">
        <v>4.0446658063587142</v>
      </c>
      <c r="C52" s="43"/>
      <c r="D52" s="85">
        <v>196</v>
      </c>
      <c r="E52" s="44">
        <f t="shared" si="5"/>
        <v>1.5348472983555208</v>
      </c>
      <c r="F52" s="87">
        <f t="shared" si="6"/>
        <v>37.947444160715364</v>
      </c>
      <c r="G52" s="45">
        <f t="shared" si="7"/>
        <v>-62.052555839284636</v>
      </c>
    </row>
    <row r="53" spans="1:7" x14ac:dyDescent="0.6">
      <c r="A53" s="32" t="s">
        <v>35</v>
      </c>
      <c r="B53" s="77">
        <v>10.008614780358169</v>
      </c>
      <c r="C53" s="43"/>
      <c r="D53" s="85">
        <v>88</v>
      </c>
      <c r="E53" s="44">
        <f t="shared" si="5"/>
        <v>0.68911511354737665</v>
      </c>
      <c r="F53" s="87">
        <f t="shared" si="6"/>
        <v>6.8852196699563244</v>
      </c>
      <c r="G53" s="45">
        <f t="shared" si="7"/>
        <v>-93.114780330043672</v>
      </c>
    </row>
    <row r="54" spans="1:7" x14ac:dyDescent="0.6">
      <c r="A54" s="32" t="s">
        <v>139</v>
      </c>
      <c r="B54" s="77">
        <v>2.8700521450221963</v>
      </c>
      <c r="C54" s="43"/>
      <c r="D54" s="85">
        <v>268</v>
      </c>
      <c r="E54" s="44">
        <f t="shared" si="5"/>
        <v>2.0986687548942835</v>
      </c>
      <c r="F54" s="87">
        <f t="shared" si="6"/>
        <v>73.123018288507538</v>
      </c>
      <c r="G54" s="45">
        <f t="shared" si="7"/>
        <v>-26.876981711492462</v>
      </c>
    </row>
    <row r="55" spans="1:7" x14ac:dyDescent="0.6">
      <c r="A55" s="32" t="s">
        <v>36</v>
      </c>
      <c r="B55" s="77">
        <v>7.1690216194229235</v>
      </c>
      <c r="C55" s="43"/>
      <c r="D55" s="85">
        <v>296</v>
      </c>
      <c r="E55" s="44">
        <f t="shared" si="5"/>
        <v>2.3179326546593582</v>
      </c>
      <c r="F55" s="87">
        <f t="shared" si="6"/>
        <v>32.332621907282551</v>
      </c>
      <c r="G55" s="45">
        <f t="shared" si="7"/>
        <v>-67.667378092717456</v>
      </c>
    </row>
    <row r="56" spans="1:7" x14ac:dyDescent="0.6">
      <c r="A56" s="32" t="s">
        <v>51</v>
      </c>
      <c r="B56" s="77">
        <v>4.9858883595317121</v>
      </c>
      <c r="C56" s="43"/>
      <c r="D56" s="85">
        <v>44</v>
      </c>
      <c r="E56" s="44">
        <f t="shared" si="5"/>
        <v>0.34455755677368832</v>
      </c>
      <c r="F56" s="87">
        <f t="shared" si="6"/>
        <v>6.9106552719934964</v>
      </c>
      <c r="G56" s="45">
        <f t="shared" si="7"/>
        <v>-93.089344728006509</v>
      </c>
    </row>
    <row r="57" spans="1:7" x14ac:dyDescent="0.6">
      <c r="A57" s="32" t="s">
        <v>37</v>
      </c>
      <c r="B57" s="77">
        <v>3.8919754719034207</v>
      </c>
      <c r="C57" s="43"/>
      <c r="D57" s="85">
        <v>14</v>
      </c>
      <c r="E57" s="44">
        <f t="shared" si="5"/>
        <v>0.1096319498825372</v>
      </c>
      <c r="F57" s="87">
        <f t="shared" si="6"/>
        <v>2.8168715520943475</v>
      </c>
      <c r="G57" s="45">
        <f t="shared" si="7"/>
        <v>-97.183128447905659</v>
      </c>
    </row>
    <row r="58" spans="1:7" x14ac:dyDescent="0.6">
      <c r="A58" s="32"/>
      <c r="B58" s="42"/>
      <c r="C58" s="43"/>
      <c r="D58" s="85"/>
      <c r="E58" s="44"/>
      <c r="F58" s="87"/>
      <c r="G58" s="45"/>
    </row>
    <row r="59" spans="1:7" ht="16.899999999999999" thickBot="1" x14ac:dyDescent="0.65">
      <c r="A59" s="67" t="s">
        <v>19</v>
      </c>
      <c r="B59" s="62">
        <f>$B$20</f>
        <v>24784149</v>
      </c>
      <c r="C59" s="63"/>
      <c r="D59" s="64">
        <f>SUM($D$35:$D$57)</f>
        <v>12770</v>
      </c>
      <c r="E59" s="65">
        <f>SUM($E$35:$E$57)</f>
        <v>100</v>
      </c>
      <c r="F59" s="88"/>
      <c r="G59" s="45"/>
    </row>
    <row r="60" spans="1:7" x14ac:dyDescent="0.6">
      <c r="A60" s="28" t="s">
        <v>38</v>
      </c>
      <c r="B60" s="46" t="s">
        <v>38</v>
      </c>
      <c r="C60" s="47" t="s">
        <v>38</v>
      </c>
      <c r="D60" s="48" t="s">
        <v>38</v>
      </c>
      <c r="E60" s="53" t="s">
        <v>38</v>
      </c>
      <c r="F60" s="89"/>
      <c r="G60" s="45"/>
    </row>
    <row r="61" spans="1:7" x14ac:dyDescent="0.6">
      <c r="A61" s="18"/>
      <c r="B61" s="38"/>
      <c r="C61" s="54"/>
      <c r="D61" s="55"/>
      <c r="E61" s="54"/>
      <c r="F61" s="86"/>
      <c r="G61" s="45"/>
    </row>
    <row r="62" spans="1:7" ht="24" x14ac:dyDescent="0.85">
      <c r="A62" s="66" t="s">
        <v>39</v>
      </c>
      <c r="B62" s="38"/>
      <c r="C62" s="39"/>
      <c r="D62" s="40"/>
      <c r="E62" s="39"/>
      <c r="F62" s="86"/>
      <c r="G62" s="45"/>
    </row>
    <row r="63" spans="1:7" s="31" customFormat="1" ht="12.75" x14ac:dyDescent="0.5">
      <c r="A63" s="28"/>
      <c r="B63" s="38"/>
      <c r="C63" s="39"/>
      <c r="D63" s="40"/>
      <c r="E63" s="39"/>
      <c r="F63" s="86"/>
      <c r="G63" s="50"/>
    </row>
    <row r="64" spans="1:7" x14ac:dyDescent="0.6">
      <c r="A64" s="14" t="s">
        <v>55</v>
      </c>
      <c r="B64" s="77">
        <v>0.7394201834406301</v>
      </c>
      <c r="C64" s="43"/>
      <c r="D64" s="84">
        <v>150</v>
      </c>
      <c r="E64" s="44">
        <f>SUM((D64/SUM($D$64:$D$143))*100)</f>
        <v>1.1746280344557558</v>
      </c>
      <c r="F64" s="87">
        <f t="shared" ref="F64:F127" si="10">SUM((E64/B64)*100)</f>
        <v>158.85798910573959</v>
      </c>
      <c r="G64" s="45">
        <f t="shared" si="7"/>
        <v>58.857989105739591</v>
      </c>
    </row>
    <row r="65" spans="1:7" x14ac:dyDescent="0.6">
      <c r="A65" s="14" t="s">
        <v>56</v>
      </c>
      <c r="B65" s="77">
        <v>2.2408556372058563</v>
      </c>
      <c r="C65" s="43"/>
      <c r="D65" s="84">
        <v>1669</v>
      </c>
      <c r="E65" s="44">
        <f t="shared" ref="E65:E128" si="11">SUM((D65/SUM($D$64:$D$143))*100)</f>
        <v>13.069694596711043</v>
      </c>
      <c r="F65" s="87">
        <f t="shared" si="10"/>
        <v>583.24572005931486</v>
      </c>
      <c r="G65" s="45">
        <f t="shared" si="7"/>
        <v>483.24572005931486</v>
      </c>
    </row>
    <row r="66" spans="1:7" x14ac:dyDescent="0.6">
      <c r="A66" s="14" t="s">
        <v>57</v>
      </c>
      <c r="B66" s="77">
        <v>3.5968029404600297</v>
      </c>
      <c r="C66" s="43"/>
      <c r="D66" s="84">
        <v>875</v>
      </c>
      <c r="E66" s="44">
        <f t="shared" si="11"/>
        <v>6.851996867658575</v>
      </c>
      <c r="F66" s="87">
        <f t="shared" si="10"/>
        <v>190.502426212491</v>
      </c>
      <c r="G66" s="45">
        <f t="shared" si="7"/>
        <v>90.502426212491002</v>
      </c>
    </row>
    <row r="67" spans="1:7" x14ac:dyDescent="0.6">
      <c r="A67" s="14" t="s">
        <v>58</v>
      </c>
      <c r="B67" s="77">
        <v>1.693994012059876</v>
      </c>
      <c r="C67" s="43"/>
      <c r="D67" s="84">
        <v>204</v>
      </c>
      <c r="E67" s="44">
        <f t="shared" si="11"/>
        <v>1.5974941268598279</v>
      </c>
      <c r="F67" s="87">
        <f t="shared" si="10"/>
        <v>94.303410489467709</v>
      </c>
      <c r="G67" s="45">
        <f t="shared" si="7"/>
        <v>-5.6965895105322915</v>
      </c>
    </row>
    <row r="68" spans="1:7" x14ac:dyDescent="0.6">
      <c r="A68" s="14" t="s">
        <v>59</v>
      </c>
      <c r="B68" s="77">
        <v>1.516618545183849</v>
      </c>
      <c r="C68" s="43"/>
      <c r="D68" s="84">
        <v>144</v>
      </c>
      <c r="E68" s="44">
        <f t="shared" si="11"/>
        <v>1.1276429130775254</v>
      </c>
      <c r="F68" s="87">
        <f t="shared" si="10"/>
        <v>74.352441268666482</v>
      </c>
      <c r="G68" s="45">
        <f t="shared" si="7"/>
        <v>-25.647558731333518</v>
      </c>
    </row>
    <row r="69" spans="1:7" x14ac:dyDescent="0.6">
      <c r="A69" s="14" t="s">
        <v>60</v>
      </c>
      <c r="B69" s="77">
        <v>0.18851161684026291</v>
      </c>
      <c r="C69" s="43"/>
      <c r="D69" s="84">
        <v>28</v>
      </c>
      <c r="E69" s="44">
        <f t="shared" si="11"/>
        <v>0.2192638997650744</v>
      </c>
      <c r="F69" s="87">
        <f t="shared" si="10"/>
        <v>116.31320310136097</v>
      </c>
      <c r="G69" s="45">
        <f t="shared" si="7"/>
        <v>16.313203101360969</v>
      </c>
    </row>
    <row r="70" spans="1:7" x14ac:dyDescent="0.6">
      <c r="A70" s="14" t="s">
        <v>61</v>
      </c>
      <c r="B70" s="77">
        <v>0.15501036569784929</v>
      </c>
      <c r="C70" s="43"/>
      <c r="D70" s="84">
        <v>0</v>
      </c>
      <c r="E70" s="44">
        <f t="shared" si="11"/>
        <v>0</v>
      </c>
      <c r="F70" s="87">
        <f t="shared" si="10"/>
        <v>0</v>
      </c>
      <c r="G70" s="45">
        <f t="shared" si="7"/>
        <v>-100</v>
      </c>
    </row>
    <row r="71" spans="1:7" x14ac:dyDescent="0.6">
      <c r="A71" s="14" t="s">
        <v>62</v>
      </c>
      <c r="B71" s="77">
        <v>2.3478595129491673</v>
      </c>
      <c r="C71" s="43"/>
      <c r="D71" s="84">
        <v>82</v>
      </c>
      <c r="E71" s="44">
        <f t="shared" si="11"/>
        <v>0.64212999216914646</v>
      </c>
      <c r="F71" s="87">
        <f t="shared" si="10"/>
        <v>27.34959177189274</v>
      </c>
      <c r="G71" s="45">
        <f t="shared" si="7"/>
        <v>-72.650408228107267</v>
      </c>
    </row>
    <row r="72" spans="1:7" x14ac:dyDescent="0.6">
      <c r="A72" s="14" t="s">
        <v>48</v>
      </c>
      <c r="B72" s="77">
        <v>1.3013680639185907</v>
      </c>
      <c r="C72" s="43"/>
      <c r="D72" s="84">
        <v>0</v>
      </c>
      <c r="E72" s="44">
        <f t="shared" si="11"/>
        <v>0</v>
      </c>
      <c r="F72" s="87">
        <f t="shared" si="10"/>
        <v>0</v>
      </c>
      <c r="G72" s="45">
        <f t="shared" si="7"/>
        <v>-100</v>
      </c>
    </row>
    <row r="73" spans="1:7" x14ac:dyDescent="0.6">
      <c r="A73" s="14" t="s">
        <v>63</v>
      </c>
      <c r="B73" s="77">
        <v>2.2267458124142054</v>
      </c>
      <c r="C73" s="43"/>
      <c r="D73" s="84">
        <v>440</v>
      </c>
      <c r="E73" s="44">
        <f t="shared" si="11"/>
        <v>3.4455755677368831</v>
      </c>
      <c r="F73" s="87">
        <f t="shared" si="10"/>
        <v>154.73591770231019</v>
      </c>
      <c r="G73" s="45">
        <f t="shared" si="7"/>
        <v>54.735917702310189</v>
      </c>
    </row>
    <row r="74" spans="1:7" x14ac:dyDescent="0.6">
      <c r="A74" s="14" t="s">
        <v>64</v>
      </c>
      <c r="B74" s="77">
        <v>1.1248762263332091</v>
      </c>
      <c r="C74" s="43"/>
      <c r="D74" s="84">
        <v>29</v>
      </c>
      <c r="E74" s="44">
        <f t="shared" si="11"/>
        <v>0.22709475332811277</v>
      </c>
      <c r="F74" s="87">
        <f t="shared" si="10"/>
        <v>20.188421446898204</v>
      </c>
      <c r="G74" s="45">
        <f t="shared" si="7"/>
        <v>-79.811578553101796</v>
      </c>
    </row>
    <row r="75" spans="1:7" x14ac:dyDescent="0.6">
      <c r="A75" s="14" t="s">
        <v>65</v>
      </c>
      <c r="B75" s="77">
        <v>2.4243519517252698</v>
      </c>
      <c r="C75" s="43"/>
      <c r="D75" s="84">
        <v>83</v>
      </c>
      <c r="E75" s="44">
        <f t="shared" si="11"/>
        <v>0.64996084573218482</v>
      </c>
      <c r="F75" s="87">
        <f t="shared" si="10"/>
        <v>26.809673623074637</v>
      </c>
      <c r="G75" s="45">
        <f t="shared" si="7"/>
        <v>-73.190326376925356</v>
      </c>
    </row>
    <row r="76" spans="1:7" x14ac:dyDescent="0.6">
      <c r="A76" s="14" t="s">
        <v>66</v>
      </c>
      <c r="B76" s="77">
        <v>0.86680402058589634</v>
      </c>
      <c r="C76" s="43"/>
      <c r="D76" s="84">
        <v>77</v>
      </c>
      <c r="E76" s="44">
        <f t="shared" si="11"/>
        <v>0.60297572435395452</v>
      </c>
      <c r="F76" s="87">
        <f t="shared" si="10"/>
        <v>69.563097313091234</v>
      </c>
      <c r="G76" s="45">
        <f t="shared" si="7"/>
        <v>-30.436902686908766</v>
      </c>
    </row>
    <row r="77" spans="1:7" x14ac:dyDescent="0.6">
      <c r="A77" s="14" t="s">
        <v>67</v>
      </c>
      <c r="B77" s="77">
        <v>1.0017249331417386</v>
      </c>
      <c r="C77" s="43"/>
      <c r="D77" s="84">
        <v>2</v>
      </c>
      <c r="E77" s="44">
        <f t="shared" si="11"/>
        <v>1.5661707126076743E-2</v>
      </c>
      <c r="F77" s="87">
        <f t="shared" si="10"/>
        <v>1.5634738247910513</v>
      </c>
      <c r="G77" s="45">
        <f t="shared" si="7"/>
        <v>-98.436526175208954</v>
      </c>
    </row>
    <row r="78" spans="1:7" x14ac:dyDescent="0.6">
      <c r="A78" s="14" t="s">
        <v>68</v>
      </c>
      <c r="B78" s="77">
        <v>1.6809372797105051</v>
      </c>
      <c r="C78" s="43"/>
      <c r="D78" s="84">
        <v>1</v>
      </c>
      <c r="E78" s="44">
        <f t="shared" si="11"/>
        <v>7.8308535630383716E-3</v>
      </c>
      <c r="F78" s="87">
        <f t="shared" si="10"/>
        <v>0.46586232916358539</v>
      </c>
      <c r="G78" s="45">
        <f t="shared" si="7"/>
        <v>-99.534137670836415</v>
      </c>
    </row>
    <row r="79" spans="1:7" x14ac:dyDescent="0.6">
      <c r="A79" s="14" t="s">
        <v>69</v>
      </c>
      <c r="B79" s="77">
        <v>1.727701039886411</v>
      </c>
      <c r="C79" s="43"/>
      <c r="D79" s="84">
        <v>0</v>
      </c>
      <c r="E79" s="44">
        <f t="shared" si="11"/>
        <v>0</v>
      </c>
      <c r="F79" s="87">
        <f t="shared" si="10"/>
        <v>0</v>
      </c>
      <c r="G79" s="45">
        <f t="shared" si="7"/>
        <v>-100</v>
      </c>
    </row>
    <row r="80" spans="1:7" x14ac:dyDescent="0.6">
      <c r="A80" s="14" t="s">
        <v>70</v>
      </c>
      <c r="B80" s="77">
        <v>0.67201823229839142</v>
      </c>
      <c r="C80" s="43"/>
      <c r="D80" s="84">
        <v>0</v>
      </c>
      <c r="E80" s="44">
        <f t="shared" si="11"/>
        <v>0</v>
      </c>
      <c r="F80" s="87">
        <f t="shared" si="10"/>
        <v>0</v>
      </c>
      <c r="G80" s="45">
        <f t="shared" si="7"/>
        <v>-100</v>
      </c>
    </row>
    <row r="81" spans="1:7" x14ac:dyDescent="0.6">
      <c r="A81" s="14" t="s">
        <v>71</v>
      </c>
      <c r="B81" s="77">
        <v>0.46039910428233682</v>
      </c>
      <c r="C81" s="43"/>
      <c r="D81" s="84">
        <v>95</v>
      </c>
      <c r="E81" s="44">
        <f t="shared" si="11"/>
        <v>0.7439310884886452</v>
      </c>
      <c r="F81" s="87">
        <f t="shared" si="10"/>
        <v>161.58395652143454</v>
      </c>
      <c r="G81" s="45">
        <f t="shared" si="7"/>
        <v>61.583956521434544</v>
      </c>
    </row>
    <row r="82" spans="1:7" x14ac:dyDescent="0.6">
      <c r="A82" s="14" t="s">
        <v>72</v>
      </c>
      <c r="B82" s="77">
        <v>2.455981038525862</v>
      </c>
      <c r="C82" s="43"/>
      <c r="D82" s="84">
        <v>1719</v>
      </c>
      <c r="E82" s="44">
        <f t="shared" si="11"/>
        <v>13.461237274862961</v>
      </c>
      <c r="F82" s="87">
        <f t="shared" si="10"/>
        <v>548.10021183806509</v>
      </c>
      <c r="G82" s="45">
        <f t="shared" si="7"/>
        <v>448.10021183806509</v>
      </c>
    </row>
    <row r="83" spans="1:7" x14ac:dyDescent="0.6">
      <c r="A83" s="14" t="s">
        <v>73</v>
      </c>
      <c r="B83" s="77">
        <v>1.2943877960062256</v>
      </c>
      <c r="C83" s="43"/>
      <c r="D83" s="84">
        <v>370</v>
      </c>
      <c r="E83" s="44">
        <f t="shared" si="11"/>
        <v>2.8974158183241974</v>
      </c>
      <c r="F83" s="87">
        <f t="shared" si="10"/>
        <v>223.84449446016421</v>
      </c>
      <c r="G83" s="45">
        <f t="shared" si="7"/>
        <v>123.84449446016421</v>
      </c>
    </row>
    <row r="84" spans="1:7" x14ac:dyDescent="0.6">
      <c r="A84" s="14" t="s">
        <v>74</v>
      </c>
      <c r="B84" s="77">
        <v>1.3453881349728771</v>
      </c>
      <c r="C84" s="43"/>
      <c r="D84" s="84">
        <v>653</v>
      </c>
      <c r="E84" s="44">
        <f t="shared" si="11"/>
        <v>5.113547376664056</v>
      </c>
      <c r="F84" s="87">
        <f t="shared" si="10"/>
        <v>380.0797140794723</v>
      </c>
      <c r="G84" s="45">
        <f t="shared" si="7"/>
        <v>280.0797140794723</v>
      </c>
    </row>
    <row r="85" spans="1:7" x14ac:dyDescent="0.6">
      <c r="A85" s="14" t="s">
        <v>75</v>
      </c>
      <c r="B85" s="77">
        <v>0.7203878575778383</v>
      </c>
      <c r="C85" s="43"/>
      <c r="D85" s="84">
        <v>13</v>
      </c>
      <c r="E85" s="44">
        <f t="shared" si="11"/>
        <v>0.10180109631949884</v>
      </c>
      <c r="F85" s="87">
        <f t="shared" si="10"/>
        <v>14.131428680903213</v>
      </c>
      <c r="G85" s="45">
        <f t="shared" si="7"/>
        <v>-85.868571319096787</v>
      </c>
    </row>
    <row r="86" spans="1:7" x14ac:dyDescent="0.6">
      <c r="A86" s="14" t="s">
        <v>76</v>
      </c>
      <c r="B86" s="77">
        <v>1.7675289153563398</v>
      </c>
      <c r="C86" s="43"/>
      <c r="D86" s="84">
        <v>301</v>
      </c>
      <c r="E86" s="44">
        <f t="shared" si="11"/>
        <v>2.3570869224745499</v>
      </c>
      <c r="F86" s="87">
        <f t="shared" si="10"/>
        <v>133.35492856700185</v>
      </c>
      <c r="G86" s="45">
        <f t="shared" si="7"/>
        <v>33.354928567001849</v>
      </c>
    </row>
    <row r="87" spans="1:7" x14ac:dyDescent="0.6">
      <c r="A87" s="14" t="s">
        <v>77</v>
      </c>
      <c r="B87" s="77">
        <v>1.1067073555763354</v>
      </c>
      <c r="C87" s="43"/>
      <c r="D87" s="84">
        <v>3</v>
      </c>
      <c r="E87" s="44">
        <f t="shared" si="11"/>
        <v>2.3492560689115115E-2</v>
      </c>
      <c r="F87" s="87">
        <f t="shared" si="10"/>
        <v>2.122743701913953</v>
      </c>
      <c r="G87" s="45">
        <f t="shared" si="7"/>
        <v>-97.877256298086053</v>
      </c>
    </row>
    <row r="88" spans="1:7" x14ac:dyDescent="0.6">
      <c r="A88" s="14" t="s">
        <v>78</v>
      </c>
      <c r="B88" s="77">
        <v>2.5465066401916654</v>
      </c>
      <c r="C88" s="43"/>
      <c r="D88" s="84">
        <v>40</v>
      </c>
      <c r="E88" s="44">
        <f t="shared" si="11"/>
        <v>0.31323414252153486</v>
      </c>
      <c r="F88" s="87">
        <f t="shared" si="10"/>
        <v>12.300542931156818</v>
      </c>
      <c r="G88" s="45">
        <f t="shared" si="7"/>
        <v>-87.699457068843188</v>
      </c>
    </row>
    <row r="89" spans="1:7" x14ac:dyDescent="0.6">
      <c r="A89" s="14" t="s">
        <v>79</v>
      </c>
      <c r="B89" s="77">
        <v>0.97574865289907375</v>
      </c>
      <c r="C89" s="43"/>
      <c r="D89" s="84">
        <v>5</v>
      </c>
      <c r="E89" s="44">
        <f t="shared" si="11"/>
        <v>3.9154267815191858E-2</v>
      </c>
      <c r="F89" s="87">
        <f t="shared" si="10"/>
        <v>4.0127411602219007</v>
      </c>
      <c r="G89" s="45">
        <f t="shared" si="7"/>
        <v>-95.987258839778093</v>
      </c>
    </row>
    <row r="90" spans="1:7" x14ac:dyDescent="0.6">
      <c r="A90" s="14" t="s">
        <v>80</v>
      </c>
      <c r="B90" s="77">
        <v>1.1279386675733685</v>
      </c>
      <c r="C90" s="43"/>
      <c r="D90" s="84">
        <v>6</v>
      </c>
      <c r="E90" s="44">
        <f t="shared" si="11"/>
        <v>4.698512137823023E-2</v>
      </c>
      <c r="F90" s="87">
        <f t="shared" si="10"/>
        <v>4.1655741335043839</v>
      </c>
      <c r="G90" s="45">
        <f t="shared" si="7"/>
        <v>-95.834425866495621</v>
      </c>
    </row>
    <row r="91" spans="1:7" x14ac:dyDescent="0.6">
      <c r="A91" s="14" t="s">
        <v>81</v>
      </c>
      <c r="B91" s="77">
        <v>0.6511056724198987</v>
      </c>
      <c r="C91" s="43"/>
      <c r="D91" s="84">
        <v>0</v>
      </c>
      <c r="E91" s="44">
        <f t="shared" si="11"/>
        <v>0</v>
      </c>
      <c r="F91" s="87">
        <f t="shared" si="10"/>
        <v>0</v>
      </c>
      <c r="G91" s="45">
        <f t="shared" si="7"/>
        <v>-100</v>
      </c>
    </row>
    <row r="92" spans="1:7" x14ac:dyDescent="0.6">
      <c r="A92" s="14" t="s">
        <v>82</v>
      </c>
      <c r="B92" s="77">
        <v>0.99964699211580443</v>
      </c>
      <c r="C92" s="43"/>
      <c r="D92" s="84">
        <v>0</v>
      </c>
      <c r="E92" s="44">
        <f t="shared" si="11"/>
        <v>0</v>
      </c>
      <c r="F92" s="87">
        <f t="shared" si="10"/>
        <v>0</v>
      </c>
      <c r="G92" s="45">
        <f t="shared" si="7"/>
        <v>-100</v>
      </c>
    </row>
    <row r="93" spans="1:7" x14ac:dyDescent="0.6">
      <c r="A93" s="14" t="s">
        <v>83</v>
      </c>
      <c r="B93" s="77">
        <v>0.99630211228958865</v>
      </c>
      <c r="C93" s="43"/>
      <c r="D93" s="84">
        <v>0</v>
      </c>
      <c r="E93" s="44">
        <f t="shared" si="11"/>
        <v>0</v>
      </c>
      <c r="F93" s="87">
        <f t="shared" si="10"/>
        <v>0</v>
      </c>
      <c r="G93" s="45">
        <f t="shared" si="7"/>
        <v>-100</v>
      </c>
    </row>
    <row r="94" spans="1:7" x14ac:dyDescent="0.6">
      <c r="A94" s="14" t="s">
        <v>49</v>
      </c>
      <c r="B94" s="77">
        <v>1.5239498439103096</v>
      </c>
      <c r="C94" s="43"/>
      <c r="D94" s="84">
        <v>1704</v>
      </c>
      <c r="E94" s="44">
        <f t="shared" si="11"/>
        <v>13.343774471417385</v>
      </c>
      <c r="F94" s="87">
        <f t="shared" si="10"/>
        <v>875.60456958206282</v>
      </c>
      <c r="G94" s="45">
        <f t="shared" ref="G94:G143" si="12">F94-100</f>
        <v>775.60456958206282</v>
      </c>
    </row>
    <row r="95" spans="1:7" x14ac:dyDescent="0.6">
      <c r="A95" s="14" t="s">
        <v>84</v>
      </c>
      <c r="B95" s="77">
        <v>0.81468603178587851</v>
      </c>
      <c r="C95" s="43"/>
      <c r="D95" s="84">
        <v>418</v>
      </c>
      <c r="E95" s="44">
        <f t="shared" si="11"/>
        <v>3.2732967893500393</v>
      </c>
      <c r="F95" s="87">
        <f t="shared" si="10"/>
        <v>401.78629087019254</v>
      </c>
      <c r="G95" s="45">
        <f t="shared" si="12"/>
        <v>301.78629087019254</v>
      </c>
    </row>
    <row r="96" spans="1:7" x14ac:dyDescent="0.6">
      <c r="A96" s="14" t="s">
        <v>85</v>
      </c>
      <c r="B96" s="77">
        <v>0.668092335952303</v>
      </c>
      <c r="C96" s="43"/>
      <c r="D96" s="84">
        <v>220</v>
      </c>
      <c r="E96" s="44">
        <f t="shared" si="11"/>
        <v>1.7227877838684416</v>
      </c>
      <c r="F96" s="87">
        <f t="shared" si="10"/>
        <v>257.8667185895448</v>
      </c>
      <c r="G96" s="45">
        <f t="shared" si="12"/>
        <v>157.8667185895448</v>
      </c>
    </row>
    <row r="97" spans="1:7" x14ac:dyDescent="0.6">
      <c r="A97" s="14" t="s">
        <v>86</v>
      </c>
      <c r="B97" s="77">
        <v>0.96378536136140625</v>
      </c>
      <c r="C97" s="43"/>
      <c r="D97" s="84">
        <v>304</v>
      </c>
      <c r="E97" s="44">
        <f t="shared" si="11"/>
        <v>2.3805794831636651</v>
      </c>
      <c r="F97" s="87">
        <f t="shared" si="10"/>
        <v>247.00307543589889</v>
      </c>
      <c r="G97" s="45">
        <f t="shared" si="12"/>
        <v>147.00307543589889</v>
      </c>
    </row>
    <row r="98" spans="1:7" x14ac:dyDescent="0.6">
      <c r="A98" s="14" t="s">
        <v>87</v>
      </c>
      <c r="B98" s="77">
        <v>0.83001437733447692</v>
      </c>
      <c r="C98" s="43"/>
      <c r="D98" s="84">
        <v>152</v>
      </c>
      <c r="E98" s="44">
        <f t="shared" si="11"/>
        <v>1.1902897415818325</v>
      </c>
      <c r="F98" s="87">
        <f t="shared" si="10"/>
        <v>143.40591851003236</v>
      </c>
      <c r="G98" s="45">
        <f t="shared" si="12"/>
        <v>43.405918510032365</v>
      </c>
    </row>
    <row r="99" spans="1:7" x14ac:dyDescent="0.6">
      <c r="A99" s="14" t="s">
        <v>88</v>
      </c>
      <c r="B99" s="77">
        <v>1.4039941415781485</v>
      </c>
      <c r="C99" s="43"/>
      <c r="D99" s="84">
        <v>240</v>
      </c>
      <c r="E99" s="44">
        <f t="shared" si="11"/>
        <v>1.8794048551292093</v>
      </c>
      <c r="F99" s="87">
        <f t="shared" si="10"/>
        <v>133.86130322571569</v>
      </c>
      <c r="G99" s="45">
        <f t="shared" si="12"/>
        <v>33.861303225715687</v>
      </c>
    </row>
    <row r="100" spans="1:7" x14ac:dyDescent="0.6">
      <c r="A100" s="14" t="s">
        <v>89</v>
      </c>
      <c r="B100" s="77">
        <v>0.605733930989518</v>
      </c>
      <c r="C100" s="43"/>
      <c r="D100" s="84">
        <v>69</v>
      </c>
      <c r="E100" s="44">
        <f t="shared" si="11"/>
        <v>0.54032889584964761</v>
      </c>
      <c r="F100" s="87">
        <f t="shared" si="10"/>
        <v>89.202349118361965</v>
      </c>
      <c r="G100" s="45">
        <f t="shared" si="12"/>
        <v>-10.797650881638035</v>
      </c>
    </row>
    <row r="101" spans="1:7" x14ac:dyDescent="0.6">
      <c r="A101" s="14" t="s">
        <v>90</v>
      </c>
      <c r="B101" s="77">
        <v>1.2769532655730835</v>
      </c>
      <c r="C101" s="43"/>
      <c r="D101" s="84">
        <v>92</v>
      </c>
      <c r="E101" s="44">
        <f t="shared" si="11"/>
        <v>0.72043852779953022</v>
      </c>
      <c r="F101" s="87">
        <f t="shared" si="10"/>
        <v>56.418550875955887</v>
      </c>
      <c r="G101" s="45">
        <f t="shared" si="12"/>
        <v>-43.581449124044113</v>
      </c>
    </row>
    <row r="102" spans="1:7" x14ac:dyDescent="0.6">
      <c r="A102" s="14" t="s">
        <v>91</v>
      </c>
      <c r="B102" s="77">
        <v>1.317628456801156</v>
      </c>
      <c r="C102" s="43"/>
      <c r="D102" s="84">
        <v>114</v>
      </c>
      <c r="E102" s="44">
        <f t="shared" si="11"/>
        <v>0.89271730618637435</v>
      </c>
      <c r="F102" s="87">
        <f t="shared" si="10"/>
        <v>67.751823480926447</v>
      </c>
      <c r="G102" s="45">
        <f t="shared" si="12"/>
        <v>-32.248176519073553</v>
      </c>
    </row>
    <row r="103" spans="1:7" x14ac:dyDescent="0.6">
      <c r="A103" s="14" t="s">
        <v>92</v>
      </c>
      <c r="B103" s="77">
        <v>0.96485055831450617</v>
      </c>
      <c r="C103" s="43"/>
      <c r="D103" s="84">
        <v>53</v>
      </c>
      <c r="E103" s="44">
        <f t="shared" si="11"/>
        <v>0.41503523884103366</v>
      </c>
      <c r="F103" s="87">
        <f t="shared" si="10"/>
        <v>43.015494499589366</v>
      </c>
      <c r="G103" s="45">
        <f t="shared" si="12"/>
        <v>-56.984505500410634</v>
      </c>
    </row>
    <row r="104" spans="1:7" x14ac:dyDescent="0.6">
      <c r="A104" s="14" t="s">
        <v>93</v>
      </c>
      <c r="B104" s="77">
        <v>0.90766884915031498</v>
      </c>
      <c r="C104" s="43"/>
      <c r="D104" s="84">
        <v>6</v>
      </c>
      <c r="E104" s="44">
        <f t="shared" si="11"/>
        <v>4.698512137823023E-2</v>
      </c>
      <c r="F104" s="87">
        <f t="shared" si="10"/>
        <v>5.1764607127603686</v>
      </c>
      <c r="G104" s="45">
        <f t="shared" si="12"/>
        <v>-94.823539287239626</v>
      </c>
    </row>
    <row r="105" spans="1:7" x14ac:dyDescent="0.6">
      <c r="A105" s="14" t="s">
        <v>94</v>
      </c>
      <c r="B105" s="77">
        <v>1.6221416357688849</v>
      </c>
      <c r="C105" s="43"/>
      <c r="D105" s="84">
        <v>19</v>
      </c>
      <c r="E105" s="44">
        <f t="shared" si="11"/>
        <v>0.14878621769772907</v>
      </c>
      <c r="F105" s="87">
        <f t="shared" si="10"/>
        <v>9.1722087897217026</v>
      </c>
      <c r="G105" s="45">
        <f t="shared" si="12"/>
        <v>-90.827791210278292</v>
      </c>
    </row>
    <row r="106" spans="1:7" x14ac:dyDescent="0.6">
      <c r="A106" s="14" t="s">
        <v>95</v>
      </c>
      <c r="B106" s="77">
        <v>2.5427502069972161</v>
      </c>
      <c r="C106" s="43"/>
      <c r="D106" s="84">
        <v>80</v>
      </c>
      <c r="E106" s="44">
        <f t="shared" si="11"/>
        <v>0.62646828504306973</v>
      </c>
      <c r="F106" s="87">
        <f t="shared" si="10"/>
        <v>24.637429320392368</v>
      </c>
      <c r="G106" s="45">
        <f t="shared" si="12"/>
        <v>-75.362570679607629</v>
      </c>
    </row>
    <row r="107" spans="1:7" x14ac:dyDescent="0.6">
      <c r="A107" s="14" t="s">
        <v>96</v>
      </c>
      <c r="B107" s="77">
        <v>1.2014655011959414</v>
      </c>
      <c r="C107" s="43"/>
      <c r="D107" s="84">
        <v>15</v>
      </c>
      <c r="E107" s="44">
        <f t="shared" si="11"/>
        <v>0.11746280344557558</v>
      </c>
      <c r="F107" s="87">
        <f t="shared" si="10"/>
        <v>9.7766272380399482</v>
      </c>
      <c r="G107" s="45">
        <f t="shared" si="12"/>
        <v>-90.22337276196005</v>
      </c>
    </row>
    <row r="108" spans="1:7" x14ac:dyDescent="0.6">
      <c r="A108" s="14" t="s">
        <v>97</v>
      </c>
      <c r="B108" s="77">
        <v>1.0600162224654119</v>
      </c>
      <c r="C108" s="43"/>
      <c r="D108" s="84">
        <v>1</v>
      </c>
      <c r="E108" s="44">
        <f t="shared" si="11"/>
        <v>7.8308535630383716E-3</v>
      </c>
      <c r="F108" s="87">
        <f t="shared" si="10"/>
        <v>0.73874846413436757</v>
      </c>
      <c r="G108" s="45">
        <f t="shared" si="12"/>
        <v>-99.261251535865625</v>
      </c>
    </row>
    <row r="109" spans="1:7" x14ac:dyDescent="0.6">
      <c r="A109" s="14" t="s">
        <v>98</v>
      </c>
      <c r="B109" s="77">
        <v>0.43907902587254261</v>
      </c>
      <c r="C109" s="43"/>
      <c r="D109" s="84">
        <v>401</v>
      </c>
      <c r="E109" s="44">
        <f t="shared" si="11"/>
        <v>3.1401722787783868</v>
      </c>
      <c r="F109" s="87">
        <f t="shared" si="10"/>
        <v>715.17246184515477</v>
      </c>
      <c r="G109" s="45">
        <f t="shared" si="12"/>
        <v>615.17246184515477</v>
      </c>
    </row>
    <row r="110" spans="1:7" x14ac:dyDescent="0.6">
      <c r="A110" s="14" t="s">
        <v>50</v>
      </c>
      <c r="B110" s="77">
        <v>0.8381445737757599</v>
      </c>
      <c r="C110" s="43"/>
      <c r="D110" s="84">
        <v>187</v>
      </c>
      <c r="E110" s="44">
        <f t="shared" si="11"/>
        <v>1.4643696162881754</v>
      </c>
      <c r="F110" s="87">
        <f t="shared" si="10"/>
        <v>174.71563523836139</v>
      </c>
      <c r="G110" s="45">
        <f t="shared" si="12"/>
        <v>74.715635238361386</v>
      </c>
    </row>
    <row r="111" spans="1:7" x14ac:dyDescent="0.6">
      <c r="A111" s="14" t="s">
        <v>99</v>
      </c>
      <c r="B111" s="77">
        <v>0.70339715920849144</v>
      </c>
      <c r="C111" s="43"/>
      <c r="D111" s="84">
        <v>226</v>
      </c>
      <c r="E111" s="44">
        <f t="shared" si="11"/>
        <v>1.7697729052466717</v>
      </c>
      <c r="F111" s="87">
        <f t="shared" si="10"/>
        <v>251.60364696925078</v>
      </c>
      <c r="G111" s="45">
        <f t="shared" si="12"/>
        <v>151.60364696925078</v>
      </c>
    </row>
    <row r="112" spans="1:7" x14ac:dyDescent="0.6">
      <c r="A112" s="14" t="s">
        <v>100</v>
      </c>
      <c r="B112" s="77">
        <v>0.85112060938626233</v>
      </c>
      <c r="C112" s="43"/>
      <c r="D112" s="84">
        <v>44</v>
      </c>
      <c r="E112" s="44">
        <f t="shared" si="11"/>
        <v>0.34455755677368832</v>
      </c>
      <c r="F112" s="87">
        <f t="shared" si="10"/>
        <v>40.482812068450158</v>
      </c>
      <c r="G112" s="45">
        <f t="shared" si="12"/>
        <v>-59.517187931549842</v>
      </c>
    </row>
    <row r="113" spans="1:7" x14ac:dyDescent="0.6">
      <c r="A113" s="14" t="s">
        <v>101</v>
      </c>
      <c r="B113" s="77">
        <v>0.78712406062439022</v>
      </c>
      <c r="C113" s="43"/>
      <c r="D113" s="84">
        <v>151</v>
      </c>
      <c r="E113" s="44">
        <f t="shared" si="11"/>
        <v>1.1824588880187941</v>
      </c>
      <c r="F113" s="87">
        <f t="shared" si="10"/>
        <v>150.22522460827869</v>
      </c>
      <c r="G113" s="45">
        <f t="shared" si="12"/>
        <v>50.225224608278694</v>
      </c>
    </row>
    <row r="114" spans="1:7" x14ac:dyDescent="0.6">
      <c r="A114" s="14" t="s">
        <v>102</v>
      </c>
      <c r="B114" s="77">
        <v>1.0007928858077757</v>
      </c>
      <c r="C114" s="43"/>
      <c r="D114" s="84">
        <v>94</v>
      </c>
      <c r="E114" s="44">
        <f t="shared" si="11"/>
        <v>0.73610023492560683</v>
      </c>
      <c r="F114" s="87">
        <f t="shared" si="10"/>
        <v>73.551705389219862</v>
      </c>
      <c r="G114" s="45">
        <f t="shared" si="12"/>
        <v>-26.448294610780138</v>
      </c>
    </row>
    <row r="115" spans="1:7" x14ac:dyDescent="0.6">
      <c r="A115" s="14" t="s">
        <v>103</v>
      </c>
      <c r="B115" s="77">
        <v>0.84625056119537967</v>
      </c>
      <c r="C115" s="43"/>
      <c r="D115" s="84">
        <v>24</v>
      </c>
      <c r="E115" s="44">
        <f t="shared" si="11"/>
        <v>0.18794048551292092</v>
      </c>
      <c r="F115" s="87">
        <f t="shared" si="10"/>
        <v>22.208609852789191</v>
      </c>
      <c r="G115" s="45">
        <f t="shared" si="12"/>
        <v>-77.791390147210805</v>
      </c>
    </row>
    <row r="116" spans="1:7" x14ac:dyDescent="0.6">
      <c r="A116" s="14" t="s">
        <v>104</v>
      </c>
      <c r="B116" s="77">
        <v>1.9065129087143509</v>
      </c>
      <c r="C116" s="43"/>
      <c r="D116" s="84">
        <v>261</v>
      </c>
      <c r="E116" s="44">
        <f t="shared" si="11"/>
        <v>2.0438527799530148</v>
      </c>
      <c r="F116" s="87">
        <f t="shared" si="10"/>
        <v>107.20372102443716</v>
      </c>
      <c r="G116" s="45">
        <f t="shared" si="12"/>
        <v>7.2037210244371579</v>
      </c>
    </row>
    <row r="117" spans="1:7" x14ac:dyDescent="0.6">
      <c r="A117" s="14" t="s">
        <v>105</v>
      </c>
      <c r="B117" s="77">
        <v>0.94918328646264805</v>
      </c>
      <c r="C117" s="43"/>
      <c r="D117" s="84">
        <v>19</v>
      </c>
      <c r="E117" s="44">
        <f t="shared" si="11"/>
        <v>0.14878621769772907</v>
      </c>
      <c r="F117" s="87">
        <f t="shared" si="10"/>
        <v>15.675183056816714</v>
      </c>
      <c r="G117" s="45">
        <f t="shared" si="12"/>
        <v>-84.324816943183293</v>
      </c>
    </row>
    <row r="118" spans="1:7" x14ac:dyDescent="0.6">
      <c r="A118" s="14" t="s">
        <v>106</v>
      </c>
      <c r="B118" s="77">
        <v>1.055654563729417</v>
      </c>
      <c r="C118" s="43"/>
      <c r="D118" s="84">
        <v>10</v>
      </c>
      <c r="E118" s="44">
        <f t="shared" si="11"/>
        <v>7.8308535630383716E-2</v>
      </c>
      <c r="F118" s="87">
        <f t="shared" si="10"/>
        <v>7.4180075870401474</v>
      </c>
      <c r="G118" s="45">
        <f t="shared" si="12"/>
        <v>-92.581992412959849</v>
      </c>
    </row>
    <row r="119" spans="1:7" x14ac:dyDescent="0.6">
      <c r="A119" s="14" t="s">
        <v>107</v>
      </c>
      <c r="B119" s="77">
        <v>2.0398279561666501</v>
      </c>
      <c r="C119" s="43"/>
      <c r="D119" s="84">
        <v>167</v>
      </c>
      <c r="E119" s="44">
        <f t="shared" si="11"/>
        <v>1.3077525450274079</v>
      </c>
      <c r="F119" s="87">
        <f t="shared" si="10"/>
        <v>64.110923721479125</v>
      </c>
      <c r="G119" s="45">
        <f t="shared" si="12"/>
        <v>-35.889076278520875</v>
      </c>
    </row>
    <row r="120" spans="1:7" x14ac:dyDescent="0.6">
      <c r="A120" s="14" t="s">
        <v>108</v>
      </c>
      <c r="B120" s="77">
        <v>1.71459185465677</v>
      </c>
      <c r="C120" s="43"/>
      <c r="D120" s="84">
        <v>46</v>
      </c>
      <c r="E120" s="44">
        <f t="shared" si="11"/>
        <v>0.36021926389976511</v>
      </c>
      <c r="F120" s="87">
        <f t="shared" si="10"/>
        <v>21.009038560484381</v>
      </c>
      <c r="G120" s="45">
        <f t="shared" si="12"/>
        <v>-78.990961439515615</v>
      </c>
    </row>
    <row r="121" spans="1:7" x14ac:dyDescent="0.6">
      <c r="A121" s="14" t="s">
        <v>109</v>
      </c>
      <c r="B121" s="77">
        <v>2.5880856348950996</v>
      </c>
      <c r="C121" s="37"/>
      <c r="D121" s="84">
        <v>33</v>
      </c>
      <c r="E121" s="44">
        <f t="shared" si="11"/>
        <v>0.25841816758026626</v>
      </c>
      <c r="F121" s="87">
        <f t="shared" si="10"/>
        <v>9.9849156494676983</v>
      </c>
      <c r="G121" s="45">
        <f t="shared" si="12"/>
        <v>-90.015084350532305</v>
      </c>
    </row>
    <row r="122" spans="1:7" x14ac:dyDescent="0.6">
      <c r="A122" s="14" t="s">
        <v>110</v>
      </c>
      <c r="B122" s="77">
        <v>1.5136650445411648</v>
      </c>
      <c r="C122" s="43"/>
      <c r="D122" s="84">
        <v>5</v>
      </c>
      <c r="E122" s="44">
        <f t="shared" si="11"/>
        <v>3.9154267815191858E-2</v>
      </c>
      <c r="F122" s="87">
        <f t="shared" si="10"/>
        <v>2.5867194301933978</v>
      </c>
      <c r="G122" s="45">
        <f t="shared" si="12"/>
        <v>-97.413280569806602</v>
      </c>
    </row>
    <row r="123" spans="1:7" x14ac:dyDescent="0.6">
      <c r="A123" s="14" t="s">
        <v>111</v>
      </c>
      <c r="B123" s="77">
        <v>1.1452682922459798</v>
      </c>
      <c r="C123" s="43"/>
      <c r="D123" s="84">
        <v>0</v>
      </c>
      <c r="E123" s="44">
        <f t="shared" si="11"/>
        <v>0</v>
      </c>
      <c r="F123" s="87">
        <f t="shared" si="10"/>
        <v>0</v>
      </c>
      <c r="G123" s="45">
        <f t="shared" si="12"/>
        <v>-100</v>
      </c>
    </row>
    <row r="124" spans="1:7" x14ac:dyDescent="0.6">
      <c r="A124" s="14" t="s">
        <v>112</v>
      </c>
      <c r="B124" s="77">
        <v>3.0470039540191554</v>
      </c>
      <c r="C124" s="43"/>
      <c r="D124" s="84">
        <v>4</v>
      </c>
      <c r="E124" s="44">
        <f t="shared" si="11"/>
        <v>3.1323414252153486E-2</v>
      </c>
      <c r="F124" s="87">
        <f t="shared" si="10"/>
        <v>1.0280070103235766</v>
      </c>
      <c r="G124" s="45">
        <f t="shared" si="12"/>
        <v>-98.971992989676423</v>
      </c>
    </row>
    <row r="125" spans="1:7" x14ac:dyDescent="0.6">
      <c r="A125" s="14" t="s">
        <v>113</v>
      </c>
      <c r="B125" s="77">
        <v>0.59711551927806583</v>
      </c>
      <c r="C125" s="43"/>
      <c r="D125" s="84">
        <v>73</v>
      </c>
      <c r="E125" s="44">
        <f t="shared" si="11"/>
        <v>0.57165231010180106</v>
      </c>
      <c r="F125" s="87">
        <f t="shared" si="10"/>
        <v>95.735630986940237</v>
      </c>
      <c r="G125" s="45">
        <f t="shared" si="12"/>
        <v>-4.2643690130597633</v>
      </c>
    </row>
    <row r="126" spans="1:7" x14ac:dyDescent="0.6">
      <c r="A126" s="14" t="s">
        <v>114</v>
      </c>
      <c r="B126" s="77">
        <v>0.59747461976604299</v>
      </c>
      <c r="C126" s="43"/>
      <c r="D126" s="84">
        <v>127</v>
      </c>
      <c r="E126" s="44">
        <f t="shared" si="11"/>
        <v>0.9945184025058732</v>
      </c>
      <c r="F126" s="87">
        <f t="shared" si="10"/>
        <v>166.45366507707109</v>
      </c>
      <c r="G126" s="45">
        <f t="shared" si="12"/>
        <v>66.453665077071093</v>
      </c>
    </row>
    <row r="127" spans="1:7" x14ac:dyDescent="0.6">
      <c r="A127" s="14" t="s">
        <v>115</v>
      </c>
      <c r="B127" s="77">
        <v>0.47896338905967539</v>
      </c>
      <c r="C127" s="43"/>
      <c r="D127" s="84">
        <v>15</v>
      </c>
      <c r="E127" s="44">
        <f t="shared" si="11"/>
        <v>0.11746280344557558</v>
      </c>
      <c r="F127" s="87">
        <f t="shared" si="10"/>
        <v>24.524380386606243</v>
      </c>
      <c r="G127" s="45">
        <f t="shared" si="12"/>
        <v>-75.475619613393761</v>
      </c>
    </row>
    <row r="128" spans="1:7" x14ac:dyDescent="0.6">
      <c r="A128" s="14" t="s">
        <v>116</v>
      </c>
      <c r="B128" s="77">
        <v>1.196498616918412</v>
      </c>
      <c r="C128" s="43"/>
      <c r="D128" s="84">
        <v>53</v>
      </c>
      <c r="E128" s="44">
        <f t="shared" si="11"/>
        <v>0.41503523884103366</v>
      </c>
      <c r="F128" s="87">
        <f t="shared" ref="F128:F143" si="13">SUM((E128/B128)*100)</f>
        <v>34.687481704739362</v>
      </c>
      <c r="G128" s="45">
        <f t="shared" si="12"/>
        <v>-65.312518295260645</v>
      </c>
    </row>
    <row r="129" spans="1:7" x14ac:dyDescent="0.6">
      <c r="A129" s="14" t="s">
        <v>117</v>
      </c>
      <c r="B129" s="77">
        <v>0.6836627717175171</v>
      </c>
      <c r="C129" s="43"/>
      <c r="D129" s="84">
        <v>9</v>
      </c>
      <c r="E129" s="44">
        <f t="shared" ref="E129:E143" si="14">SUM((D129/SUM($D$64:$D$143))*100)</f>
        <v>7.0477682067345337E-2</v>
      </c>
      <c r="F129" s="87">
        <f t="shared" si="13"/>
        <v>10.308837190343025</v>
      </c>
      <c r="G129" s="45">
        <f t="shared" si="12"/>
        <v>-89.691162809656973</v>
      </c>
    </row>
    <row r="130" spans="1:7" x14ac:dyDescent="0.6">
      <c r="A130" s="14" t="s">
        <v>118</v>
      </c>
      <c r="B130" s="77">
        <v>0.82921951445659325</v>
      </c>
      <c r="C130" s="43"/>
      <c r="D130" s="84">
        <v>6</v>
      </c>
      <c r="E130" s="44">
        <f t="shared" si="14"/>
        <v>4.698512137823023E-2</v>
      </c>
      <c r="F130" s="87">
        <f t="shared" si="13"/>
        <v>5.6661861616969622</v>
      </c>
      <c r="G130" s="45">
        <f t="shared" si="12"/>
        <v>-94.333813838303044</v>
      </c>
    </row>
    <row r="131" spans="1:7" x14ac:dyDescent="0.6">
      <c r="A131" s="14" t="s">
        <v>119</v>
      </c>
      <c r="B131" s="77">
        <v>0.64654630667367075</v>
      </c>
      <c r="C131" s="43"/>
      <c r="D131" s="84">
        <v>4</v>
      </c>
      <c r="E131" s="44">
        <f t="shared" si="14"/>
        <v>3.1323414252153486E-2</v>
      </c>
      <c r="F131" s="87">
        <f t="shared" si="13"/>
        <v>4.844728665036401</v>
      </c>
      <c r="G131" s="45">
        <f t="shared" si="12"/>
        <v>-95.155271334963601</v>
      </c>
    </row>
    <row r="132" spans="1:7" x14ac:dyDescent="0.6">
      <c r="A132" s="14" t="s">
        <v>120</v>
      </c>
      <c r="B132" s="77">
        <v>1.1205912294991385</v>
      </c>
      <c r="C132" s="43"/>
      <c r="D132" s="84">
        <v>29</v>
      </c>
      <c r="E132" s="44">
        <f t="shared" si="14"/>
        <v>0.22709475332811277</v>
      </c>
      <c r="F132" s="87">
        <f t="shared" si="13"/>
        <v>20.265619375730388</v>
      </c>
      <c r="G132" s="45">
        <f t="shared" si="12"/>
        <v>-79.734380624269619</v>
      </c>
    </row>
    <row r="133" spans="1:7" x14ac:dyDescent="0.6">
      <c r="A133" s="14" t="s">
        <v>121</v>
      </c>
      <c r="B133" s="77">
        <v>0.55241356078031789</v>
      </c>
      <c r="C133" s="43"/>
      <c r="D133" s="84">
        <v>2</v>
      </c>
      <c r="E133" s="44">
        <f t="shared" si="14"/>
        <v>1.5661707126076743E-2</v>
      </c>
      <c r="F133" s="87">
        <f t="shared" si="13"/>
        <v>2.8351416833347876</v>
      </c>
      <c r="G133" s="45">
        <f t="shared" si="12"/>
        <v>-97.164858316665217</v>
      </c>
    </row>
    <row r="134" spans="1:7" x14ac:dyDescent="0.6">
      <c r="A134" s="14" t="s">
        <v>122</v>
      </c>
      <c r="B134" s="77">
        <v>3.336588236295686</v>
      </c>
      <c r="C134" s="43"/>
      <c r="D134" s="84">
        <v>246</v>
      </c>
      <c r="E134" s="44">
        <f t="shared" si="14"/>
        <v>1.9263899765074393</v>
      </c>
      <c r="F134" s="87">
        <f t="shared" si="13"/>
        <v>57.735322433616709</v>
      </c>
      <c r="G134" s="45">
        <f t="shared" si="12"/>
        <v>-42.264677566383291</v>
      </c>
    </row>
    <row r="135" spans="1:7" x14ac:dyDescent="0.6">
      <c r="A135" s="14" t="s">
        <v>123</v>
      </c>
      <c r="B135" s="77">
        <v>1.0893373825342936</v>
      </c>
      <c r="C135" s="43"/>
      <c r="D135" s="84">
        <v>21</v>
      </c>
      <c r="E135" s="44">
        <f t="shared" si="14"/>
        <v>0.1644479248238058</v>
      </c>
      <c r="F135" s="87">
        <f t="shared" si="13"/>
        <v>15.096142614809127</v>
      </c>
      <c r="G135" s="45">
        <f t="shared" si="12"/>
        <v>-84.903857385190875</v>
      </c>
    </row>
    <row r="136" spans="1:7" x14ac:dyDescent="0.6">
      <c r="A136" s="14" t="s">
        <v>124</v>
      </c>
      <c r="B136" s="77">
        <v>0.90270196487278564</v>
      </c>
      <c r="C136" s="43"/>
      <c r="D136" s="84">
        <v>1</v>
      </c>
      <c r="E136" s="44">
        <f t="shared" si="14"/>
        <v>7.8308535630383716E-3</v>
      </c>
      <c r="F136" s="87">
        <f t="shared" si="13"/>
        <v>0.86749047501430265</v>
      </c>
      <c r="G136" s="45">
        <f t="shared" si="12"/>
        <v>-99.132509524985693</v>
      </c>
    </row>
    <row r="137" spans="1:7" x14ac:dyDescent="0.6">
      <c r="A137" s="14" t="s">
        <v>125</v>
      </c>
      <c r="B137" s="77">
        <v>1.2007916834263674</v>
      </c>
      <c r="C137" s="43"/>
      <c r="D137" s="84">
        <v>15</v>
      </c>
      <c r="E137" s="44">
        <f t="shared" si="14"/>
        <v>0.11746280344557558</v>
      </c>
      <c r="F137" s="87">
        <f t="shared" si="13"/>
        <v>9.7821133396264397</v>
      </c>
      <c r="G137" s="45">
        <f t="shared" si="12"/>
        <v>-90.217886660373566</v>
      </c>
    </row>
    <row r="138" spans="1:7" x14ac:dyDescent="0.6">
      <c r="A138" s="14" t="s">
        <v>126</v>
      </c>
      <c r="B138" s="77">
        <v>1.0040046160148508</v>
      </c>
      <c r="C138" s="43"/>
      <c r="D138" s="84">
        <v>0</v>
      </c>
      <c r="E138" s="44">
        <f t="shared" si="14"/>
        <v>0</v>
      </c>
      <c r="F138" s="87">
        <f t="shared" si="13"/>
        <v>0</v>
      </c>
      <c r="G138" s="45">
        <f t="shared" si="12"/>
        <v>-100</v>
      </c>
    </row>
    <row r="139" spans="1:7" x14ac:dyDescent="0.6">
      <c r="A139" s="14" t="s">
        <v>127</v>
      </c>
      <c r="B139" s="77">
        <v>0.7890527126834147</v>
      </c>
      <c r="C139" s="43"/>
      <c r="D139" s="84">
        <v>7</v>
      </c>
      <c r="E139" s="44">
        <f t="shared" si="14"/>
        <v>5.4815974941268601E-2</v>
      </c>
      <c r="F139" s="87">
        <f t="shared" si="13"/>
        <v>6.9470612115190802</v>
      </c>
      <c r="G139" s="45">
        <f t="shared" si="12"/>
        <v>-93.052938788480915</v>
      </c>
    </row>
    <row r="140" spans="1:7" x14ac:dyDescent="0.6">
      <c r="A140" s="14" t="s">
        <v>128</v>
      </c>
      <c r="B140" s="77">
        <v>0.25621214591632629</v>
      </c>
      <c r="C140" s="43"/>
      <c r="D140" s="84">
        <v>2</v>
      </c>
      <c r="E140" s="44">
        <f t="shared" si="14"/>
        <v>1.5661707126076743E-2</v>
      </c>
      <c r="F140" s="87">
        <f t="shared" si="13"/>
        <v>6.1127887087724329</v>
      </c>
      <c r="G140" s="45">
        <f t="shared" si="12"/>
        <v>-93.887211291227572</v>
      </c>
    </row>
    <row r="141" spans="1:7" x14ac:dyDescent="0.6">
      <c r="A141" s="14" t="s">
        <v>129</v>
      </c>
      <c r="B141" s="77">
        <v>1.1409227728577598</v>
      </c>
      <c r="C141" s="43"/>
      <c r="D141" s="84">
        <v>1</v>
      </c>
      <c r="E141" s="44">
        <f t="shared" si="14"/>
        <v>7.8308535630383716E-3</v>
      </c>
      <c r="F141" s="87">
        <f t="shared" si="13"/>
        <v>0.68636140406101387</v>
      </c>
      <c r="G141" s="45">
        <f t="shared" si="12"/>
        <v>-99.313638595938983</v>
      </c>
    </row>
    <row r="142" spans="1:7" x14ac:dyDescent="0.6">
      <c r="A142" s="14" t="s">
        <v>130</v>
      </c>
      <c r="B142" s="77">
        <v>0.88979855632726912</v>
      </c>
      <c r="C142" s="43"/>
      <c r="D142" s="84">
        <v>0</v>
      </c>
      <c r="E142" s="44">
        <f t="shared" si="14"/>
        <v>0</v>
      </c>
      <c r="F142" s="87">
        <f t="shared" si="13"/>
        <v>0</v>
      </c>
      <c r="G142" s="45">
        <f t="shared" si="12"/>
        <v>-100</v>
      </c>
    </row>
    <row r="143" spans="1:7" x14ac:dyDescent="0.6">
      <c r="A143" s="14" t="s">
        <v>131</v>
      </c>
      <c r="B143" s="77">
        <v>1.6050419968020651</v>
      </c>
      <c r="C143" s="43"/>
      <c r="D143" s="84">
        <v>11</v>
      </c>
      <c r="E143" s="44">
        <f t="shared" si="14"/>
        <v>8.6139389193422081E-2</v>
      </c>
      <c r="F143" s="87">
        <f t="shared" si="13"/>
        <v>5.3667997077365479</v>
      </c>
      <c r="G143" s="45">
        <f t="shared" si="12"/>
        <v>-94.633200292263453</v>
      </c>
    </row>
    <row r="144" spans="1:7" x14ac:dyDescent="0.6">
      <c r="A144" s="14"/>
      <c r="B144" s="77"/>
      <c r="C144" s="43"/>
      <c r="D144" s="84"/>
      <c r="E144" s="44"/>
      <c r="F144" s="87"/>
      <c r="G144" s="45"/>
    </row>
    <row r="145" spans="1:7" ht="16.899999999999999" thickBot="1" x14ac:dyDescent="0.65">
      <c r="A145" s="67" t="s">
        <v>19</v>
      </c>
      <c r="B145" s="62">
        <f>$B$20</f>
        <v>24784149</v>
      </c>
      <c r="C145" s="63"/>
      <c r="D145" s="64">
        <f>SUM($D$64:$D$143)</f>
        <v>12770</v>
      </c>
      <c r="E145" s="65">
        <f>SUM($E$64:$E$143)</f>
        <v>100.00000000000003</v>
      </c>
      <c r="F145" s="88"/>
      <c r="G145" s="21"/>
    </row>
  </sheetData>
  <conditionalFormatting sqref="G13:G144">
    <cfRule type="dataBar" priority="7">
      <dataBar showValue="0">
        <cfvo type="min"/>
        <cfvo type="max"/>
        <color rgb="FF00B050"/>
      </dataBar>
      <extLst>
        <ext xmlns:x14="http://schemas.microsoft.com/office/spreadsheetml/2009/9/main" uri="{B025F937-C7B1-47D3-B67F-A62EFF666E3E}">
          <x14:id>{37FC0D71-E72D-4A36-B0DD-03AFDE9D1137}</x14:id>
        </ext>
      </extLst>
    </cfRule>
  </conditionalFormatting>
  <pageMargins left="0.19685039370078741" right="0.19685039370078741" top="0.19685039370078741" bottom="0.19685039370078741" header="0" footer="0"/>
  <pageSetup paperSize="9" scale="84" fitToHeight="0" orientation="portrait" horizontalDpi="200" verticalDpi="200" r:id="rId1"/>
  <rowBreaks count="1" manualBreakCount="1">
    <brk id="63" max="16383" man="1"/>
  </rowBreaks>
  <ignoredErrors>
    <ignoredError sqref="F44" formula="1"/>
  </ignoredErrors>
  <drawing r:id="rId2"/>
  <extLst>
    <ext xmlns:x14="http://schemas.microsoft.com/office/spreadsheetml/2009/9/main" uri="{78C0D931-6437-407d-A8EE-F0AAD7539E65}">
      <x14:conditionalFormattings>
        <x14:conditionalFormatting xmlns:xm="http://schemas.microsoft.com/office/excel/2006/main">
          <x14:cfRule type="dataBar" id="{37FC0D71-E72D-4A36-B0DD-03AFDE9D1137}">
            <x14:dataBar minLength="0" maxLength="100">
              <x14:cfvo type="autoMin"/>
              <x14:cfvo type="autoMax"/>
              <x14:negativeFillColor rgb="FFFF0000"/>
              <x14:axisColor rgb="FF000000"/>
            </x14:dataBar>
          </x14:cfRule>
          <xm:sqref>G13:G144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2"/>
  <sheetViews>
    <sheetView showGridLines="0" zoomScaleNormal="100" workbookViewId="0">
      <pane ySplit="12" topLeftCell="A13" activePane="bottomLeft" state="frozen"/>
      <selection pane="bottomLeft" activeCell="K22" sqref="K22"/>
    </sheetView>
  </sheetViews>
  <sheetFormatPr defaultColWidth="9.1328125" defaultRowHeight="14.25" x14ac:dyDescent="0.4"/>
  <cols>
    <col min="1" max="1" width="38.59765625" style="1" bestFit="1" customWidth="1"/>
    <col min="2" max="2" width="9.1328125" style="1"/>
    <col min="3" max="3" width="13.1328125" style="1" customWidth="1"/>
    <col min="4" max="4" width="9.1328125" style="1"/>
    <col min="5" max="5" width="35.86328125" style="1" customWidth="1"/>
    <col min="6" max="6" width="9.1328125" style="1"/>
    <col min="7" max="7" width="13.73046875" style="1" customWidth="1"/>
    <col min="8" max="16384" width="9.1328125" style="1"/>
  </cols>
  <sheetData>
    <row r="1" spans="1:8" ht="16.5" customHeight="1" x14ac:dyDescent="0.4"/>
    <row r="2" spans="1:8" s="23" customFormat="1" ht="16.5" x14ac:dyDescent="0.6"/>
    <row r="3" spans="1:8" s="23" customFormat="1" ht="16.5" x14ac:dyDescent="0.6"/>
    <row r="4" spans="1:8" s="23" customFormat="1" ht="16.5" x14ac:dyDescent="0.6"/>
    <row r="5" spans="1:8" s="23" customFormat="1" ht="16.5" x14ac:dyDescent="0.6"/>
    <row r="6" spans="1:8" s="23" customFormat="1" ht="16.5" x14ac:dyDescent="0.6"/>
    <row r="7" spans="1:8" ht="26.25" x14ac:dyDescent="0.9">
      <c r="A7" s="29" t="s">
        <v>46</v>
      </c>
      <c r="B7" s="23"/>
      <c r="C7" s="23"/>
      <c r="D7" s="23"/>
      <c r="E7" s="23"/>
      <c r="F7" s="23"/>
      <c r="G7" s="23"/>
      <c r="H7" s="23"/>
    </row>
    <row r="8" spans="1:8" s="23" customFormat="1" ht="16.5" customHeight="1" x14ac:dyDescent="0.7">
      <c r="A8" s="33"/>
    </row>
    <row r="9" spans="1:8" s="23" customFormat="1" ht="16.5" customHeight="1" x14ac:dyDescent="0.6">
      <c r="B9" s="35"/>
      <c r="C9" s="35"/>
      <c r="D9" s="35"/>
      <c r="E9" s="35"/>
      <c r="F9" s="91" t="s">
        <v>40</v>
      </c>
      <c r="G9" s="91"/>
      <c r="H9" s="91"/>
    </row>
    <row r="10" spans="1:8" ht="16.5" customHeight="1" x14ac:dyDescent="0.55000000000000004">
      <c r="A10" s="27"/>
      <c r="B10" s="35"/>
      <c r="C10" s="81" t="s">
        <v>140</v>
      </c>
      <c r="D10" s="35"/>
      <c r="E10" s="35"/>
      <c r="F10" s="35"/>
      <c r="G10" s="81" t="s">
        <v>140</v>
      </c>
      <c r="H10" s="35"/>
    </row>
    <row r="11" spans="1:8" ht="16.5" customHeight="1" x14ac:dyDescent="0.6">
      <c r="A11" s="74"/>
      <c r="B11" s="75" t="s">
        <v>1</v>
      </c>
      <c r="C11" s="75" t="s">
        <v>41</v>
      </c>
      <c r="D11" s="75" t="s">
        <v>3</v>
      </c>
      <c r="E11" s="76"/>
      <c r="F11" s="75" t="s">
        <v>1</v>
      </c>
      <c r="G11" s="75" t="s">
        <v>41</v>
      </c>
      <c r="H11" s="75" t="s">
        <v>3</v>
      </c>
    </row>
    <row r="12" spans="1:8" ht="16.5" x14ac:dyDescent="0.6">
      <c r="A12" s="73"/>
      <c r="B12" s="75" t="s">
        <v>4</v>
      </c>
      <c r="C12" s="75" t="s">
        <v>4</v>
      </c>
      <c r="D12" s="75"/>
      <c r="E12" s="76"/>
      <c r="F12" s="75" t="s">
        <v>4</v>
      </c>
      <c r="G12" s="75" t="s">
        <v>4</v>
      </c>
      <c r="H12" s="75"/>
    </row>
    <row r="13" spans="1:8" ht="16.5" x14ac:dyDescent="0.6">
      <c r="A13" s="14" t="s">
        <v>49</v>
      </c>
      <c r="B13" s="79">
        <f>VLOOKUP($A13,'Sonar Profile'!$A$64:$E$143,2,FALSE)</f>
        <v>1.5239498439103096</v>
      </c>
      <c r="C13" s="68">
        <f>VLOOKUP($A13,'Sonar Profile'!$A$64:$E$143,5,FALSE)</f>
        <v>13.343774471417385</v>
      </c>
      <c r="D13" s="69">
        <f>SUM((C13/B13)*100)</f>
        <v>875.60456958206282</v>
      </c>
      <c r="E13" s="34">
        <f>D13-100</f>
        <v>775.60456958206282</v>
      </c>
      <c r="F13" s="79">
        <f>SUM(B$13:B13)</f>
        <v>1.5239498439103096</v>
      </c>
      <c r="G13" s="68">
        <f>SUM(C$13:C13)</f>
        <v>13.343774471417385</v>
      </c>
      <c r="H13" s="70">
        <f>SUM((G13/F13)*100)</f>
        <v>875.60456958206282</v>
      </c>
    </row>
    <row r="14" spans="1:8" ht="16.5" customHeight="1" x14ac:dyDescent="0.6">
      <c r="A14" s="14" t="s">
        <v>98</v>
      </c>
      <c r="B14" s="79">
        <f>VLOOKUP($A14,'Sonar Profile'!$A$64:$E$143,2,FALSE)</f>
        <v>0.43907902587254261</v>
      </c>
      <c r="C14" s="68">
        <f>VLOOKUP($A14,'Sonar Profile'!$A$64:$E$143,5,FALSE)</f>
        <v>3.1401722787783868</v>
      </c>
      <c r="D14" s="69">
        <f>SUM((C14/B14)*100)</f>
        <v>715.17246184515477</v>
      </c>
      <c r="E14" s="34">
        <f t="shared" ref="E14:E77" si="0">D14-100</f>
        <v>615.17246184515477</v>
      </c>
      <c r="F14" s="79">
        <f>SUM(B$13:B14)</f>
        <v>1.9630288697828522</v>
      </c>
      <c r="G14" s="68">
        <f>SUM(C$13:C14)</f>
        <v>16.48394675019577</v>
      </c>
      <c r="H14" s="70">
        <f t="shared" ref="H14:H77" si="1">SUM((G14/F14)*100)</f>
        <v>839.72003692534611</v>
      </c>
    </row>
    <row r="15" spans="1:8" ht="16.5" x14ac:dyDescent="0.6">
      <c r="A15" s="14" t="s">
        <v>56</v>
      </c>
      <c r="B15" s="79">
        <f>VLOOKUP($A15,'Sonar Profile'!$A$64:$E$143,2,FALSE)</f>
        <v>2.2408556372058563</v>
      </c>
      <c r="C15" s="68">
        <f>VLOOKUP($A15,'Sonar Profile'!$A$64:$E$143,5,FALSE)</f>
        <v>13.069694596711043</v>
      </c>
      <c r="D15" s="69">
        <f>SUM((C15/B15)*100)</f>
        <v>583.24572005931486</v>
      </c>
      <c r="E15" s="34">
        <f t="shared" si="0"/>
        <v>483.24572005931486</v>
      </c>
      <c r="F15" s="79">
        <f>SUM(B$13:B15)</f>
        <v>4.2038845069887083</v>
      </c>
      <c r="G15" s="68">
        <f>SUM(C$13:C15)</f>
        <v>29.553641346906815</v>
      </c>
      <c r="H15" s="70">
        <f t="shared" si="1"/>
        <v>703.00792749600146</v>
      </c>
    </row>
    <row r="16" spans="1:8" ht="16.5" x14ac:dyDescent="0.6">
      <c r="A16" s="14" t="s">
        <v>72</v>
      </c>
      <c r="B16" s="79">
        <f>VLOOKUP($A16,'Sonar Profile'!$A$64:$E$143,2,FALSE)</f>
        <v>2.455981038525862</v>
      </c>
      <c r="C16" s="68">
        <f>VLOOKUP($A16,'Sonar Profile'!$A$64:$E$143,5,FALSE)</f>
        <v>13.461237274862961</v>
      </c>
      <c r="D16" s="69">
        <f>SUM((C16/B16)*100)</f>
        <v>548.10021183806509</v>
      </c>
      <c r="E16" s="34">
        <f t="shared" si="0"/>
        <v>448.10021183806509</v>
      </c>
      <c r="F16" s="79">
        <f>SUM(B$13:B16)</f>
        <v>6.6598655455145703</v>
      </c>
      <c r="G16" s="68">
        <f>SUM(C$13:C16)</f>
        <v>43.014878621769775</v>
      </c>
      <c r="H16" s="70">
        <f t="shared" si="1"/>
        <v>645.88208767578442</v>
      </c>
    </row>
    <row r="17" spans="1:8" ht="16.5" x14ac:dyDescent="0.6">
      <c r="A17" s="14" t="s">
        <v>84</v>
      </c>
      <c r="B17" s="79">
        <f>VLOOKUP($A17,'Sonar Profile'!$A$64:$E$143,2,FALSE)</f>
        <v>0.81468603178587851</v>
      </c>
      <c r="C17" s="68">
        <f>VLOOKUP($A17,'Sonar Profile'!$A$64:$E$143,5,FALSE)</f>
        <v>3.2732967893500393</v>
      </c>
      <c r="D17" s="69">
        <f>SUM((C17/B17)*100)</f>
        <v>401.78629087019254</v>
      </c>
      <c r="E17" s="34">
        <f t="shared" si="0"/>
        <v>301.78629087019254</v>
      </c>
      <c r="F17" s="79">
        <f>SUM(B$13:B17)</f>
        <v>7.4745515773004492</v>
      </c>
      <c r="G17" s="68">
        <f>SUM(C$13:C17)</f>
        <v>46.288175411119816</v>
      </c>
      <c r="H17" s="70">
        <f t="shared" si="1"/>
        <v>619.27695504427186</v>
      </c>
    </row>
    <row r="18" spans="1:8" ht="16.5" x14ac:dyDescent="0.6">
      <c r="A18" s="14" t="s">
        <v>74</v>
      </c>
      <c r="B18" s="79">
        <f>VLOOKUP($A18,'Sonar Profile'!$A$64:$E$143,2,FALSE)</f>
        <v>1.3453881349728771</v>
      </c>
      <c r="C18" s="68">
        <f>VLOOKUP($A18,'Sonar Profile'!$A$64:$E$143,5,FALSE)</f>
        <v>5.113547376664056</v>
      </c>
      <c r="D18" s="69">
        <f>SUM((C18/B18)*100)</f>
        <v>380.0797140794723</v>
      </c>
      <c r="E18" s="34">
        <f t="shared" si="0"/>
        <v>280.0797140794723</v>
      </c>
      <c r="F18" s="79">
        <f>SUM(B$13:B18)</f>
        <v>8.8199397122733263</v>
      </c>
      <c r="G18" s="68">
        <f>SUM(C$13:C18)</f>
        <v>51.401722787783875</v>
      </c>
      <c r="H18" s="70">
        <f t="shared" si="1"/>
        <v>582.78995621995193</v>
      </c>
    </row>
    <row r="19" spans="1:8" ht="16.5" x14ac:dyDescent="0.6">
      <c r="A19" s="14" t="s">
        <v>85</v>
      </c>
      <c r="B19" s="79">
        <f>VLOOKUP($A19,'Sonar Profile'!$A$64:$E$143,2,FALSE)</f>
        <v>0.668092335952303</v>
      </c>
      <c r="C19" s="68">
        <f>VLOOKUP($A19,'Sonar Profile'!$A$64:$E$143,5,FALSE)</f>
        <v>1.7227877838684416</v>
      </c>
      <c r="D19" s="69">
        <f>SUM((C19/B19)*100)</f>
        <v>257.8667185895448</v>
      </c>
      <c r="E19" s="34">
        <f t="shared" si="0"/>
        <v>157.8667185895448</v>
      </c>
      <c r="F19" s="79">
        <f>SUM(B$13:B19)</f>
        <v>9.4880320482256302</v>
      </c>
      <c r="G19" s="68">
        <f>SUM(C$13:C19)</f>
        <v>53.124510571652316</v>
      </c>
      <c r="H19" s="70">
        <f t="shared" si="1"/>
        <v>559.91074125415935</v>
      </c>
    </row>
    <row r="20" spans="1:8" ht="16.5" x14ac:dyDescent="0.6">
      <c r="A20" s="14" t="s">
        <v>99</v>
      </c>
      <c r="B20" s="79">
        <f>VLOOKUP($A20,'Sonar Profile'!$A$64:$E$143,2,FALSE)</f>
        <v>0.70339715920849144</v>
      </c>
      <c r="C20" s="68">
        <f>VLOOKUP($A20,'Sonar Profile'!$A$64:$E$143,5,FALSE)</f>
        <v>1.7697729052466717</v>
      </c>
      <c r="D20" s="69">
        <f>SUM((C20/B20)*100)</f>
        <v>251.60364696925078</v>
      </c>
      <c r="E20" s="34">
        <f t="shared" si="0"/>
        <v>151.60364696925078</v>
      </c>
      <c r="F20" s="79">
        <f>SUM(B$13:B20)</f>
        <v>10.191429207434121</v>
      </c>
      <c r="G20" s="68">
        <f>SUM(C$13:C20)</f>
        <v>54.894283476898984</v>
      </c>
      <c r="H20" s="70">
        <f t="shared" si="1"/>
        <v>538.63184799298256</v>
      </c>
    </row>
    <row r="21" spans="1:8" ht="16.5" x14ac:dyDescent="0.6">
      <c r="A21" s="14" t="s">
        <v>86</v>
      </c>
      <c r="B21" s="79">
        <f>VLOOKUP($A21,'Sonar Profile'!$A$64:$E$143,2,FALSE)</f>
        <v>0.96378536136140625</v>
      </c>
      <c r="C21" s="68">
        <f>VLOOKUP($A21,'Sonar Profile'!$A$64:$E$143,5,FALSE)</f>
        <v>2.3805794831636651</v>
      </c>
      <c r="D21" s="69">
        <f>SUM((C21/B21)*100)</f>
        <v>247.00307543589889</v>
      </c>
      <c r="E21" s="34">
        <f t="shared" si="0"/>
        <v>147.00307543589889</v>
      </c>
      <c r="F21" s="79">
        <f>SUM(B$13:B21)</f>
        <v>11.155214568795527</v>
      </c>
      <c r="G21" s="68">
        <f>SUM(C$13:C21)</f>
        <v>57.274862960062649</v>
      </c>
      <c r="H21" s="70">
        <f t="shared" si="1"/>
        <v>513.43578025184365</v>
      </c>
    </row>
    <row r="22" spans="1:8" ht="16.5" x14ac:dyDescent="0.6">
      <c r="A22" s="14" t="s">
        <v>73</v>
      </c>
      <c r="B22" s="79">
        <f>VLOOKUP($A22,'Sonar Profile'!$A$64:$E$143,2,FALSE)</f>
        <v>1.2943877960062256</v>
      </c>
      <c r="C22" s="68">
        <f>VLOOKUP($A22,'Sonar Profile'!$A$64:$E$143,5,FALSE)</f>
        <v>2.8974158183241974</v>
      </c>
      <c r="D22" s="69">
        <f>SUM((C22/B22)*100)</f>
        <v>223.84449446016421</v>
      </c>
      <c r="E22" s="34">
        <f t="shared" si="0"/>
        <v>123.84449446016421</v>
      </c>
      <c r="F22" s="79">
        <f>SUM(B$13:B22)</f>
        <v>12.449602364801752</v>
      </c>
      <c r="G22" s="68">
        <f>SUM(C$13:C22)</f>
        <v>60.172278778386847</v>
      </c>
      <c r="H22" s="70">
        <f t="shared" si="1"/>
        <v>483.32691290212972</v>
      </c>
    </row>
    <row r="23" spans="1:8" ht="16.5" x14ac:dyDescent="0.6">
      <c r="A23" s="14" t="s">
        <v>57</v>
      </c>
      <c r="B23" s="79">
        <f>VLOOKUP($A23,'Sonar Profile'!$A$64:$E$143,2,FALSE)</f>
        <v>3.5968029404600297</v>
      </c>
      <c r="C23" s="68">
        <f>VLOOKUP($A23,'Sonar Profile'!$A$64:$E$143,5,FALSE)</f>
        <v>6.851996867658575</v>
      </c>
      <c r="D23" s="69">
        <f>SUM((C23/B23)*100)</f>
        <v>190.502426212491</v>
      </c>
      <c r="E23" s="34">
        <f t="shared" si="0"/>
        <v>90.502426212491002</v>
      </c>
      <c r="F23" s="79">
        <f>SUM(B$13:B23)</f>
        <v>16.046405305261782</v>
      </c>
      <c r="G23" s="68">
        <f>SUM(C$13:C23)</f>
        <v>67.024275646045425</v>
      </c>
      <c r="H23" s="70">
        <f t="shared" si="1"/>
        <v>417.69028247134872</v>
      </c>
    </row>
    <row r="24" spans="1:8" ht="16.5" x14ac:dyDescent="0.6">
      <c r="A24" s="14" t="s">
        <v>50</v>
      </c>
      <c r="B24" s="79">
        <f>VLOOKUP($A24,'Sonar Profile'!$A$64:$E$143,2,FALSE)</f>
        <v>0.8381445737757599</v>
      </c>
      <c r="C24" s="68">
        <f>VLOOKUP($A24,'Sonar Profile'!$A$64:$E$143,5,FALSE)</f>
        <v>1.4643696162881754</v>
      </c>
      <c r="D24" s="69">
        <f>SUM((C24/B24)*100)</f>
        <v>174.71563523836139</v>
      </c>
      <c r="E24" s="34">
        <f t="shared" si="0"/>
        <v>74.715635238361386</v>
      </c>
      <c r="F24" s="79">
        <f>SUM(B$13:B24)</f>
        <v>16.884549879037543</v>
      </c>
      <c r="G24" s="68">
        <f>SUM(C$13:C24)</f>
        <v>68.488645262333606</v>
      </c>
      <c r="H24" s="70">
        <f t="shared" si="1"/>
        <v>405.62908548343017</v>
      </c>
    </row>
    <row r="25" spans="1:8" ht="16.5" x14ac:dyDescent="0.6">
      <c r="A25" s="14" t="s">
        <v>114</v>
      </c>
      <c r="B25" s="79">
        <f>VLOOKUP($A25,'Sonar Profile'!$A$64:$E$143,2,FALSE)</f>
        <v>0.59747461976604299</v>
      </c>
      <c r="C25" s="68">
        <f>VLOOKUP($A25,'Sonar Profile'!$A$64:$E$143,5,FALSE)</f>
        <v>0.9945184025058732</v>
      </c>
      <c r="D25" s="69">
        <f>SUM((C25/B25)*100)</f>
        <v>166.45366507707109</v>
      </c>
      <c r="E25" s="34">
        <f t="shared" si="0"/>
        <v>66.453665077071093</v>
      </c>
      <c r="F25" s="79">
        <f>SUM(B$13:B25)</f>
        <v>17.482024498803586</v>
      </c>
      <c r="G25" s="68">
        <f>SUM(C$13:C25)</f>
        <v>69.483163664839481</v>
      </c>
      <c r="H25" s="70">
        <f t="shared" si="1"/>
        <v>397.45490386193364</v>
      </c>
    </row>
    <row r="26" spans="1:8" ht="16.5" x14ac:dyDescent="0.6">
      <c r="A26" s="14" t="s">
        <v>71</v>
      </c>
      <c r="B26" s="79">
        <f>VLOOKUP($A26,'Sonar Profile'!$A$64:$E$143,2,FALSE)</f>
        <v>0.46039910428233682</v>
      </c>
      <c r="C26" s="68">
        <f>VLOOKUP($A26,'Sonar Profile'!$A$64:$E$143,5,FALSE)</f>
        <v>0.7439310884886452</v>
      </c>
      <c r="D26" s="69">
        <f>SUM((C26/B26)*100)</f>
        <v>161.58395652143454</v>
      </c>
      <c r="E26" s="34">
        <f t="shared" si="0"/>
        <v>61.583956521434544</v>
      </c>
      <c r="F26" s="79">
        <f>SUM(B$13:B26)</f>
        <v>17.942423603085924</v>
      </c>
      <c r="G26" s="68">
        <f>SUM(C$13:C26)</f>
        <v>70.227094753328132</v>
      </c>
      <c r="H26" s="70">
        <f t="shared" si="1"/>
        <v>391.40250117185815</v>
      </c>
    </row>
    <row r="27" spans="1:8" ht="16.5" x14ac:dyDescent="0.6">
      <c r="A27" s="14" t="s">
        <v>55</v>
      </c>
      <c r="B27" s="79">
        <f>VLOOKUP($A27,'Sonar Profile'!$A$64:$E$143,2,FALSE)</f>
        <v>0.7394201834406301</v>
      </c>
      <c r="C27" s="68">
        <f>VLOOKUP($A27,'Sonar Profile'!$A$64:$E$143,5,FALSE)</f>
        <v>1.1746280344557558</v>
      </c>
      <c r="D27" s="69">
        <f>SUM((C27/B27)*100)</f>
        <v>158.85798910573959</v>
      </c>
      <c r="E27" s="34">
        <f t="shared" si="0"/>
        <v>58.857989105739591</v>
      </c>
      <c r="F27" s="79">
        <f>SUM(B$13:B27)</f>
        <v>18.681843786526553</v>
      </c>
      <c r="G27" s="68">
        <f>SUM(C$13:C27)</f>
        <v>71.401722787783882</v>
      </c>
      <c r="H27" s="70">
        <f t="shared" si="1"/>
        <v>382.19847892786254</v>
      </c>
    </row>
    <row r="28" spans="1:8" ht="16.5" x14ac:dyDescent="0.6">
      <c r="A28" s="14" t="s">
        <v>63</v>
      </c>
      <c r="B28" s="79">
        <f>VLOOKUP($A28,'Sonar Profile'!$A$64:$E$143,2,FALSE)</f>
        <v>2.2267458124142054</v>
      </c>
      <c r="C28" s="68">
        <f>VLOOKUP($A28,'Sonar Profile'!$A$64:$E$143,5,FALSE)</f>
        <v>3.4455755677368831</v>
      </c>
      <c r="D28" s="69">
        <f>SUM((C28/B28)*100)</f>
        <v>154.73591770231019</v>
      </c>
      <c r="E28" s="34">
        <f t="shared" si="0"/>
        <v>54.735917702310189</v>
      </c>
      <c r="F28" s="79">
        <f>SUM(B$13:B28)</f>
        <v>20.908589598940758</v>
      </c>
      <c r="G28" s="68">
        <f>SUM(C$13:C28)</f>
        <v>74.847298355520763</v>
      </c>
      <c r="H28" s="70">
        <f t="shared" si="1"/>
        <v>357.97392263757752</v>
      </c>
    </row>
    <row r="29" spans="1:8" ht="16.5" x14ac:dyDescent="0.6">
      <c r="A29" s="14" t="s">
        <v>101</v>
      </c>
      <c r="B29" s="79">
        <f>VLOOKUP($A29,'Sonar Profile'!$A$64:$E$143,2,FALSE)</f>
        <v>0.78712406062439022</v>
      </c>
      <c r="C29" s="68">
        <f>VLOOKUP($A29,'Sonar Profile'!$A$64:$E$143,5,FALSE)</f>
        <v>1.1824588880187941</v>
      </c>
      <c r="D29" s="69">
        <f>SUM((C29/B29)*100)</f>
        <v>150.22522460827869</v>
      </c>
      <c r="E29" s="34">
        <f t="shared" si="0"/>
        <v>50.225224608278694</v>
      </c>
      <c r="F29" s="79">
        <f>SUM(B$13:B29)</f>
        <v>21.695713659565147</v>
      </c>
      <c r="G29" s="68">
        <f>SUM(C$13:C29)</f>
        <v>76.029757243539564</v>
      </c>
      <c r="H29" s="70">
        <f t="shared" si="1"/>
        <v>350.43676569735595</v>
      </c>
    </row>
    <row r="30" spans="1:8" ht="16.5" x14ac:dyDescent="0.6">
      <c r="A30" s="14" t="s">
        <v>87</v>
      </c>
      <c r="B30" s="79">
        <f>VLOOKUP($A30,'Sonar Profile'!$A$64:$E$143,2,FALSE)</f>
        <v>0.83001437733447692</v>
      </c>
      <c r="C30" s="68">
        <f>VLOOKUP($A30,'Sonar Profile'!$A$64:$E$143,5,FALSE)</f>
        <v>1.1902897415818325</v>
      </c>
      <c r="D30" s="69">
        <f>SUM((C30/B30)*100)</f>
        <v>143.40591851003236</v>
      </c>
      <c r="E30" s="34">
        <f t="shared" si="0"/>
        <v>43.405918510032365</v>
      </c>
      <c r="F30" s="79">
        <f>SUM(B$13:B30)</f>
        <v>22.525728036899626</v>
      </c>
      <c r="G30" s="68">
        <f>SUM(C$13:C30)</f>
        <v>77.2200469851214</v>
      </c>
      <c r="H30" s="70">
        <f t="shared" si="1"/>
        <v>342.80821848965968</v>
      </c>
    </row>
    <row r="31" spans="1:8" ht="16.5" x14ac:dyDescent="0.6">
      <c r="A31" s="14" t="s">
        <v>88</v>
      </c>
      <c r="B31" s="79">
        <f>VLOOKUP($A31,'Sonar Profile'!$A$64:$E$143,2,FALSE)</f>
        <v>1.4039941415781485</v>
      </c>
      <c r="C31" s="68">
        <f>VLOOKUP($A31,'Sonar Profile'!$A$64:$E$143,5,FALSE)</f>
        <v>1.8794048551292093</v>
      </c>
      <c r="D31" s="69">
        <f>SUM((C31/B31)*100)</f>
        <v>133.86130322571569</v>
      </c>
      <c r="E31" s="34">
        <f t="shared" si="0"/>
        <v>33.861303225715687</v>
      </c>
      <c r="F31" s="79">
        <f>SUM(B$13:B31)</f>
        <v>23.929722178477775</v>
      </c>
      <c r="G31" s="68">
        <f>SUM(C$13:C31)</f>
        <v>79.099451840250609</v>
      </c>
      <c r="H31" s="70">
        <f t="shared" si="1"/>
        <v>330.5489769178854</v>
      </c>
    </row>
    <row r="32" spans="1:8" ht="16.5" x14ac:dyDescent="0.6">
      <c r="A32" s="14" t="s">
        <v>76</v>
      </c>
      <c r="B32" s="79">
        <f>VLOOKUP($A32,'Sonar Profile'!$A$64:$E$143,2,FALSE)</f>
        <v>1.7675289153563398</v>
      </c>
      <c r="C32" s="68">
        <f>VLOOKUP($A32,'Sonar Profile'!$A$64:$E$143,5,FALSE)</f>
        <v>2.3570869224745499</v>
      </c>
      <c r="D32" s="69">
        <f>SUM((C32/B32)*100)</f>
        <v>133.35492856700185</v>
      </c>
      <c r="E32" s="34">
        <f t="shared" si="0"/>
        <v>33.354928567001849</v>
      </c>
      <c r="F32" s="79">
        <f>SUM(B$13:B32)</f>
        <v>25.697251093834115</v>
      </c>
      <c r="G32" s="68">
        <f>SUM(C$13:C32)</f>
        <v>81.45653876272516</v>
      </c>
      <c r="H32" s="70">
        <f t="shared" si="1"/>
        <v>316.98541787712895</v>
      </c>
    </row>
    <row r="33" spans="1:8" ht="16.5" x14ac:dyDescent="0.6">
      <c r="A33" s="14" t="s">
        <v>60</v>
      </c>
      <c r="B33" s="79">
        <f>VLOOKUP($A33,'Sonar Profile'!$A$64:$E$143,2,FALSE)</f>
        <v>0.18851161684026291</v>
      </c>
      <c r="C33" s="68">
        <f>VLOOKUP($A33,'Sonar Profile'!$A$64:$E$143,5,FALSE)</f>
        <v>0.2192638997650744</v>
      </c>
      <c r="D33" s="69">
        <f>SUM((C33/B33)*100)</f>
        <v>116.31320310136097</v>
      </c>
      <c r="E33" s="34">
        <f t="shared" si="0"/>
        <v>16.313203101360969</v>
      </c>
      <c r="F33" s="79">
        <f>SUM(B$13:B33)</f>
        <v>25.885762710674378</v>
      </c>
      <c r="G33" s="68">
        <f>SUM(C$13:C33)</f>
        <v>81.675802662490227</v>
      </c>
      <c r="H33" s="70">
        <f t="shared" si="1"/>
        <v>315.52403371452527</v>
      </c>
    </row>
    <row r="34" spans="1:8" ht="16.5" x14ac:dyDescent="0.6">
      <c r="A34" s="14" t="s">
        <v>104</v>
      </c>
      <c r="B34" s="79">
        <f>VLOOKUP($A34,'Sonar Profile'!$A$64:$E$143,2,FALSE)</f>
        <v>1.9065129087143509</v>
      </c>
      <c r="C34" s="68">
        <f>VLOOKUP($A34,'Sonar Profile'!$A$64:$E$143,5,FALSE)</f>
        <v>2.0438527799530148</v>
      </c>
      <c r="D34" s="69">
        <f>SUM((C34/B34)*100)</f>
        <v>107.20372102443716</v>
      </c>
      <c r="E34" s="34">
        <f t="shared" si="0"/>
        <v>7.2037210244371579</v>
      </c>
      <c r="F34" s="79">
        <f>SUM(B$13:B34)</f>
        <v>27.792275619388729</v>
      </c>
      <c r="G34" s="68">
        <f>SUM(C$13:C34)</f>
        <v>83.719655442443241</v>
      </c>
      <c r="H34" s="70">
        <f t="shared" si="1"/>
        <v>301.23353909183993</v>
      </c>
    </row>
    <row r="35" spans="1:8" ht="16.5" x14ac:dyDescent="0.6">
      <c r="A35" s="14" t="s">
        <v>113</v>
      </c>
      <c r="B35" s="79">
        <f>VLOOKUP($A35,'Sonar Profile'!$A$64:$E$143,2,FALSE)</f>
        <v>0.59711551927806583</v>
      </c>
      <c r="C35" s="68">
        <f>VLOOKUP($A35,'Sonar Profile'!$A$64:$E$143,5,FALSE)</f>
        <v>0.57165231010180106</v>
      </c>
      <c r="D35" s="69">
        <f>SUM((C35/B35)*100)</f>
        <v>95.735630986940237</v>
      </c>
      <c r="E35" s="34">
        <f t="shared" si="0"/>
        <v>-4.2643690130597633</v>
      </c>
      <c r="F35" s="79">
        <f>SUM(B$13:B35)</f>
        <v>28.389391138666795</v>
      </c>
      <c r="G35" s="68">
        <f>SUM(C$13:C35)</f>
        <v>84.291307752545038</v>
      </c>
      <c r="H35" s="70">
        <f t="shared" si="1"/>
        <v>296.91129105526659</v>
      </c>
    </row>
    <row r="36" spans="1:8" ht="16.5" x14ac:dyDescent="0.6">
      <c r="A36" s="14" t="s">
        <v>58</v>
      </c>
      <c r="B36" s="79">
        <f>VLOOKUP($A36,'Sonar Profile'!$A$64:$E$143,2,FALSE)</f>
        <v>1.693994012059876</v>
      </c>
      <c r="C36" s="68">
        <f>VLOOKUP($A36,'Sonar Profile'!$A$64:$E$143,5,FALSE)</f>
        <v>1.5974941268598279</v>
      </c>
      <c r="D36" s="69">
        <f>SUM((C36/B36)*100)</f>
        <v>94.303410489467709</v>
      </c>
      <c r="E36" s="34">
        <f t="shared" si="0"/>
        <v>-5.6965895105322915</v>
      </c>
      <c r="F36" s="79">
        <f>SUM(B$13:B36)</f>
        <v>30.08338515072667</v>
      </c>
      <c r="G36" s="68">
        <f>SUM(C$13:C36)</f>
        <v>85.888801879404866</v>
      </c>
      <c r="H36" s="70">
        <f t="shared" si="1"/>
        <v>285.50245076834449</v>
      </c>
    </row>
    <row r="37" spans="1:8" ht="16.5" x14ac:dyDescent="0.6">
      <c r="A37" s="14" t="s">
        <v>89</v>
      </c>
      <c r="B37" s="79">
        <f>VLOOKUP($A37,'Sonar Profile'!$A$64:$E$143,2,FALSE)</f>
        <v>0.605733930989518</v>
      </c>
      <c r="C37" s="68">
        <f>VLOOKUP($A37,'Sonar Profile'!$A$64:$E$143,5,FALSE)</f>
        <v>0.54032889584964761</v>
      </c>
      <c r="D37" s="69">
        <f>SUM((C37/B37)*100)</f>
        <v>89.202349118361965</v>
      </c>
      <c r="E37" s="34">
        <f t="shared" si="0"/>
        <v>-10.797650881638035</v>
      </c>
      <c r="F37" s="79">
        <f>SUM(B$13:B37)</f>
        <v>30.689119081716189</v>
      </c>
      <c r="G37" s="68">
        <f>SUM(C$13:C37)</f>
        <v>86.429130775254521</v>
      </c>
      <c r="H37" s="70">
        <f t="shared" si="1"/>
        <v>281.62792990283918</v>
      </c>
    </row>
    <row r="38" spans="1:8" ht="16.5" x14ac:dyDescent="0.6">
      <c r="A38" s="14" t="s">
        <v>59</v>
      </c>
      <c r="B38" s="79">
        <f>VLOOKUP($A38,'Sonar Profile'!$A$64:$E$143,2,FALSE)</f>
        <v>1.516618545183849</v>
      </c>
      <c r="C38" s="68">
        <f>VLOOKUP($A38,'Sonar Profile'!$A$64:$E$143,5,FALSE)</f>
        <v>1.1276429130775254</v>
      </c>
      <c r="D38" s="69">
        <f>SUM((C38/B38)*100)</f>
        <v>74.352441268666482</v>
      </c>
      <c r="E38" s="34">
        <f t="shared" si="0"/>
        <v>-25.647558731333518</v>
      </c>
      <c r="F38" s="79">
        <f>SUM(B$13:B38)</f>
        <v>32.205737626900039</v>
      </c>
      <c r="G38" s="68">
        <f>SUM(C$13:C38)</f>
        <v>87.556773688332044</v>
      </c>
      <c r="H38" s="70">
        <f t="shared" si="1"/>
        <v>271.86700302495075</v>
      </c>
    </row>
    <row r="39" spans="1:8" ht="16.5" x14ac:dyDescent="0.6">
      <c r="A39" s="14" t="s">
        <v>102</v>
      </c>
      <c r="B39" s="79">
        <f>VLOOKUP($A39,'Sonar Profile'!$A$64:$E$143,2,FALSE)</f>
        <v>1.0007928858077757</v>
      </c>
      <c r="C39" s="68">
        <f>VLOOKUP($A39,'Sonar Profile'!$A$64:$E$143,5,FALSE)</f>
        <v>0.73610023492560683</v>
      </c>
      <c r="D39" s="69">
        <f>SUM((C39/B39)*100)</f>
        <v>73.551705389219862</v>
      </c>
      <c r="E39" s="34">
        <f t="shared" si="0"/>
        <v>-26.448294610780138</v>
      </c>
      <c r="F39" s="79">
        <f>SUM(B$13:B39)</f>
        <v>33.206530512707815</v>
      </c>
      <c r="G39" s="68">
        <f>SUM(C$13:C39)</f>
        <v>88.292873923257645</v>
      </c>
      <c r="H39" s="70">
        <f t="shared" si="1"/>
        <v>265.89009017207871</v>
      </c>
    </row>
    <row r="40" spans="1:8" ht="16.5" x14ac:dyDescent="0.6">
      <c r="A40" s="14" t="s">
        <v>66</v>
      </c>
      <c r="B40" s="79">
        <f>VLOOKUP($A40,'Sonar Profile'!$A$64:$E$143,2,FALSE)</f>
        <v>0.86680402058589634</v>
      </c>
      <c r="C40" s="68">
        <f>VLOOKUP($A40,'Sonar Profile'!$A$64:$E$143,5,FALSE)</f>
        <v>0.60297572435395452</v>
      </c>
      <c r="D40" s="69">
        <f>SUM((C40/B40)*100)</f>
        <v>69.563097313091234</v>
      </c>
      <c r="E40" s="34">
        <f t="shared" si="0"/>
        <v>-30.436902686908766</v>
      </c>
      <c r="F40" s="79">
        <f>SUM(B$13:B40)</f>
        <v>34.073334533293711</v>
      </c>
      <c r="G40" s="68">
        <f>SUM(C$13:C40)</f>
        <v>88.895849647611598</v>
      </c>
      <c r="H40" s="70">
        <f t="shared" si="1"/>
        <v>260.89565598796838</v>
      </c>
    </row>
    <row r="41" spans="1:8" ht="16.5" x14ac:dyDescent="0.6">
      <c r="A41" s="14" t="s">
        <v>91</v>
      </c>
      <c r="B41" s="79">
        <f>VLOOKUP($A41,'Sonar Profile'!$A$64:$E$143,2,FALSE)</f>
        <v>1.317628456801156</v>
      </c>
      <c r="C41" s="68">
        <f>VLOOKUP($A41,'Sonar Profile'!$A$64:$E$143,5,FALSE)</f>
        <v>0.89271730618637435</v>
      </c>
      <c r="D41" s="69">
        <f>SUM((C41/B41)*100)</f>
        <v>67.751823480926447</v>
      </c>
      <c r="E41" s="34">
        <f t="shared" si="0"/>
        <v>-32.248176519073553</v>
      </c>
      <c r="F41" s="79">
        <f>SUM(B$13:B41)</f>
        <v>35.390962990094863</v>
      </c>
      <c r="G41" s="68">
        <f>SUM(C$13:C41)</f>
        <v>89.788566953797968</v>
      </c>
      <c r="H41" s="70">
        <f t="shared" si="1"/>
        <v>253.70478610296016</v>
      </c>
    </row>
    <row r="42" spans="1:8" ht="16.5" x14ac:dyDescent="0.6">
      <c r="A42" s="14" t="s">
        <v>107</v>
      </c>
      <c r="B42" s="79">
        <f>VLOOKUP($A42,'Sonar Profile'!$A$64:$E$143,2,FALSE)</f>
        <v>2.0398279561666501</v>
      </c>
      <c r="C42" s="68">
        <f>VLOOKUP($A42,'Sonar Profile'!$A$64:$E$143,5,FALSE)</f>
        <v>1.3077525450274079</v>
      </c>
      <c r="D42" s="69">
        <f>SUM((C42/B42)*100)</f>
        <v>64.110923721479125</v>
      </c>
      <c r="E42" s="34">
        <f t="shared" si="0"/>
        <v>-35.889076278520875</v>
      </c>
      <c r="F42" s="79">
        <f>SUM(B$13:B42)</f>
        <v>37.43079094626151</v>
      </c>
      <c r="G42" s="68">
        <f>SUM(C$13:C42)</f>
        <v>91.09631949882538</v>
      </c>
      <c r="H42" s="70">
        <f t="shared" si="1"/>
        <v>243.37268114267258</v>
      </c>
    </row>
    <row r="43" spans="1:8" ht="16.5" x14ac:dyDescent="0.6">
      <c r="A43" s="14" t="s">
        <v>122</v>
      </c>
      <c r="B43" s="79">
        <f>VLOOKUP($A43,'Sonar Profile'!$A$64:$E$143,2,FALSE)</f>
        <v>3.336588236295686</v>
      </c>
      <c r="C43" s="68">
        <f>VLOOKUP($A43,'Sonar Profile'!$A$64:$E$143,5,FALSE)</f>
        <v>1.9263899765074393</v>
      </c>
      <c r="D43" s="69">
        <f>SUM((C43/B43)*100)</f>
        <v>57.735322433616709</v>
      </c>
      <c r="E43" s="34">
        <f t="shared" si="0"/>
        <v>-42.264677566383291</v>
      </c>
      <c r="F43" s="79">
        <f>SUM(B$13:B43)</f>
        <v>40.767379182557193</v>
      </c>
      <c r="G43" s="68">
        <f>SUM(C$13:C43)</f>
        <v>93.022709475332817</v>
      </c>
      <c r="H43" s="70">
        <f t="shared" si="1"/>
        <v>228.17927308688434</v>
      </c>
    </row>
    <row r="44" spans="1:8" ht="16.5" x14ac:dyDescent="0.6">
      <c r="A44" s="14" t="s">
        <v>90</v>
      </c>
      <c r="B44" s="79">
        <f>VLOOKUP($A44,'Sonar Profile'!$A$64:$E$143,2,FALSE)</f>
        <v>1.2769532655730835</v>
      </c>
      <c r="C44" s="68">
        <f>VLOOKUP($A44,'Sonar Profile'!$A$64:$E$143,5,FALSE)</f>
        <v>0.72043852779953022</v>
      </c>
      <c r="D44" s="69">
        <f>SUM((C44/B44)*100)</f>
        <v>56.418550875955887</v>
      </c>
      <c r="E44" s="34">
        <f t="shared" si="0"/>
        <v>-43.581449124044113</v>
      </c>
      <c r="F44" s="79">
        <f>SUM(B$13:B44)</f>
        <v>42.044332448130277</v>
      </c>
      <c r="G44" s="68">
        <f>SUM(C$13:C44)</f>
        <v>93.743148003132347</v>
      </c>
      <c r="H44" s="70">
        <f t="shared" si="1"/>
        <v>222.96262669595825</v>
      </c>
    </row>
    <row r="45" spans="1:8" ht="16.5" x14ac:dyDescent="0.6">
      <c r="A45" s="14" t="s">
        <v>92</v>
      </c>
      <c r="B45" s="79">
        <f>VLOOKUP($A45,'Sonar Profile'!$A$64:$E$143,2,FALSE)</f>
        <v>0.96485055831450617</v>
      </c>
      <c r="C45" s="68">
        <f>VLOOKUP($A45,'Sonar Profile'!$A$64:$E$143,5,FALSE)</f>
        <v>0.41503523884103366</v>
      </c>
      <c r="D45" s="69">
        <f>SUM((C45/B45)*100)</f>
        <v>43.015494499589366</v>
      </c>
      <c r="E45" s="34">
        <f t="shared" si="0"/>
        <v>-56.984505500410634</v>
      </c>
      <c r="F45" s="79">
        <f>SUM(B$13:B45)</f>
        <v>43.009183006444786</v>
      </c>
      <c r="G45" s="68">
        <f>SUM(C$13:C45)</f>
        <v>94.158183241973376</v>
      </c>
      <c r="H45" s="70">
        <f t="shared" si="1"/>
        <v>218.92576575533664</v>
      </c>
    </row>
    <row r="46" spans="1:8" ht="16.5" x14ac:dyDescent="0.6">
      <c r="A46" s="14" t="s">
        <v>100</v>
      </c>
      <c r="B46" s="79">
        <f>VLOOKUP($A46,'Sonar Profile'!$A$64:$E$143,2,FALSE)</f>
        <v>0.85112060938626233</v>
      </c>
      <c r="C46" s="68">
        <f>VLOOKUP($A46,'Sonar Profile'!$A$64:$E$143,5,FALSE)</f>
        <v>0.34455755677368832</v>
      </c>
      <c r="D46" s="69">
        <f>SUM((C46/B46)*100)</f>
        <v>40.482812068450158</v>
      </c>
      <c r="E46" s="34">
        <f t="shared" si="0"/>
        <v>-59.517187931549842</v>
      </c>
      <c r="F46" s="79">
        <f>SUM(B$13:B46)</f>
        <v>43.86030361583105</v>
      </c>
      <c r="G46" s="68">
        <f>SUM(C$13:C46)</f>
        <v>94.50274079874707</v>
      </c>
      <c r="H46" s="70">
        <f t="shared" si="1"/>
        <v>215.46303378674517</v>
      </c>
    </row>
    <row r="47" spans="1:8" ht="16.5" x14ac:dyDescent="0.6">
      <c r="A47" s="14" t="s">
        <v>116</v>
      </c>
      <c r="B47" s="79">
        <f>VLOOKUP($A47,'Sonar Profile'!$A$64:$E$143,2,FALSE)</f>
        <v>1.196498616918412</v>
      </c>
      <c r="C47" s="68">
        <f>VLOOKUP($A47,'Sonar Profile'!$A$64:$E$143,5,FALSE)</f>
        <v>0.41503523884103366</v>
      </c>
      <c r="D47" s="69">
        <f>SUM((C47/B47)*100)</f>
        <v>34.687481704739362</v>
      </c>
      <c r="E47" s="34">
        <f t="shared" si="0"/>
        <v>-65.312518295260645</v>
      </c>
      <c r="F47" s="79">
        <f>SUM(B$13:B47)</f>
        <v>45.056802232749462</v>
      </c>
      <c r="G47" s="68">
        <f>SUM(C$13:C47)</f>
        <v>94.917776037588098</v>
      </c>
      <c r="H47" s="70">
        <f t="shared" si="1"/>
        <v>210.66247788130261</v>
      </c>
    </row>
    <row r="48" spans="1:8" ht="16.5" x14ac:dyDescent="0.6">
      <c r="A48" s="14" t="s">
        <v>62</v>
      </c>
      <c r="B48" s="79">
        <f>VLOOKUP($A48,'Sonar Profile'!$A$64:$E$143,2,FALSE)</f>
        <v>2.3478595129491673</v>
      </c>
      <c r="C48" s="68">
        <f>VLOOKUP($A48,'Sonar Profile'!$A$64:$E$143,5,FALSE)</f>
        <v>0.64212999216914646</v>
      </c>
      <c r="D48" s="69">
        <f>SUM((C48/B48)*100)</f>
        <v>27.34959177189274</v>
      </c>
      <c r="E48" s="34">
        <f t="shared" si="0"/>
        <v>-72.650408228107267</v>
      </c>
      <c r="F48" s="79">
        <f>SUM(B$13:B48)</f>
        <v>47.404661745698633</v>
      </c>
      <c r="G48" s="68">
        <f>SUM(C$13:C48)</f>
        <v>95.559906029757244</v>
      </c>
      <c r="H48" s="70">
        <f t="shared" si="1"/>
        <v>201.5833517437303</v>
      </c>
    </row>
    <row r="49" spans="1:8" ht="16.5" x14ac:dyDescent="0.6">
      <c r="A49" s="14" t="s">
        <v>65</v>
      </c>
      <c r="B49" s="79">
        <f>VLOOKUP($A49,'Sonar Profile'!$A$64:$E$143,2,FALSE)</f>
        <v>2.4243519517252698</v>
      </c>
      <c r="C49" s="68">
        <f>VLOOKUP($A49,'Sonar Profile'!$A$64:$E$143,5,FALSE)</f>
        <v>0.64996084573218482</v>
      </c>
      <c r="D49" s="69">
        <f>SUM((C49/B49)*100)</f>
        <v>26.809673623074637</v>
      </c>
      <c r="E49" s="34">
        <f t="shared" si="0"/>
        <v>-73.190326376925356</v>
      </c>
      <c r="F49" s="79">
        <f>SUM(B$13:B49)</f>
        <v>49.829013697423903</v>
      </c>
      <c r="G49" s="68">
        <f>SUM(C$13:C49)</f>
        <v>96.209866875489425</v>
      </c>
      <c r="H49" s="70">
        <f t="shared" si="1"/>
        <v>193.08001450661536</v>
      </c>
    </row>
    <row r="50" spans="1:8" ht="16.5" x14ac:dyDescent="0.6">
      <c r="A50" s="14" t="s">
        <v>95</v>
      </c>
      <c r="B50" s="79">
        <f>VLOOKUP($A50,'Sonar Profile'!$A$64:$E$143,2,FALSE)</f>
        <v>2.5427502069972161</v>
      </c>
      <c r="C50" s="68">
        <f>VLOOKUP($A50,'Sonar Profile'!$A$64:$E$143,5,FALSE)</f>
        <v>0.62646828504306973</v>
      </c>
      <c r="D50" s="69">
        <f>SUM((C50/B50)*100)</f>
        <v>24.637429320392368</v>
      </c>
      <c r="E50" s="34">
        <f t="shared" si="0"/>
        <v>-75.362570679607629</v>
      </c>
      <c r="F50" s="79">
        <f>SUM(B$13:B50)</f>
        <v>52.371763904421123</v>
      </c>
      <c r="G50" s="68">
        <f>SUM(C$13:C50)</f>
        <v>96.836335160532499</v>
      </c>
      <c r="H50" s="70">
        <f t="shared" si="1"/>
        <v>184.90180192757984</v>
      </c>
    </row>
    <row r="51" spans="1:8" ht="16.5" x14ac:dyDescent="0.6">
      <c r="A51" s="14" t="s">
        <v>115</v>
      </c>
      <c r="B51" s="79">
        <f>VLOOKUP($A51,'Sonar Profile'!$A$64:$E$143,2,FALSE)</f>
        <v>0.47896338905967539</v>
      </c>
      <c r="C51" s="68">
        <f>VLOOKUP($A51,'Sonar Profile'!$A$64:$E$143,5,FALSE)</f>
        <v>0.11746280344557558</v>
      </c>
      <c r="D51" s="69">
        <f>SUM((C51/B51)*100)</f>
        <v>24.524380386606243</v>
      </c>
      <c r="E51" s="34">
        <f t="shared" si="0"/>
        <v>-75.475619613393761</v>
      </c>
      <c r="F51" s="79">
        <f>SUM(B$13:B51)</f>
        <v>52.850727293480801</v>
      </c>
      <c r="G51" s="68">
        <f>SUM(C$13:C51)</f>
        <v>96.953797963978076</v>
      </c>
      <c r="H51" s="70">
        <f t="shared" si="1"/>
        <v>183.44837039912872</v>
      </c>
    </row>
    <row r="52" spans="1:8" ht="16.5" x14ac:dyDescent="0.6">
      <c r="A52" s="14" t="s">
        <v>103</v>
      </c>
      <c r="B52" s="79">
        <f>VLOOKUP($A52,'Sonar Profile'!$A$64:$E$143,2,FALSE)</f>
        <v>0.84625056119537967</v>
      </c>
      <c r="C52" s="68">
        <f>VLOOKUP($A52,'Sonar Profile'!$A$64:$E$143,5,FALSE)</f>
        <v>0.18794048551292092</v>
      </c>
      <c r="D52" s="69">
        <f>SUM((C52/B52)*100)</f>
        <v>22.208609852789191</v>
      </c>
      <c r="E52" s="34">
        <f t="shared" si="0"/>
        <v>-77.791390147210805</v>
      </c>
      <c r="F52" s="79">
        <f>SUM(B$13:B52)</f>
        <v>53.696977854676184</v>
      </c>
      <c r="G52" s="68">
        <f>SUM(C$13:C52)</f>
        <v>97.141738449491001</v>
      </c>
      <c r="H52" s="70">
        <f t="shared" si="1"/>
        <v>180.9072732405767</v>
      </c>
    </row>
    <row r="53" spans="1:8" ht="16.5" x14ac:dyDescent="0.6">
      <c r="A53" s="14" t="s">
        <v>108</v>
      </c>
      <c r="B53" s="79">
        <f>VLOOKUP($A53,'Sonar Profile'!$A$64:$E$143,2,FALSE)</f>
        <v>1.71459185465677</v>
      </c>
      <c r="C53" s="68">
        <f>VLOOKUP($A53,'Sonar Profile'!$A$64:$E$143,5,FALSE)</f>
        <v>0.36021926389976511</v>
      </c>
      <c r="D53" s="69">
        <f>SUM((C53/B53)*100)</f>
        <v>21.009038560484381</v>
      </c>
      <c r="E53" s="34">
        <f t="shared" si="0"/>
        <v>-78.990961439515615</v>
      </c>
      <c r="F53" s="79">
        <f>SUM(B$13:B53)</f>
        <v>55.411569709332952</v>
      </c>
      <c r="G53" s="68">
        <f>SUM(C$13:C53)</f>
        <v>97.501957713390766</v>
      </c>
      <c r="H53" s="70">
        <f t="shared" si="1"/>
        <v>175.95956625096031</v>
      </c>
    </row>
    <row r="54" spans="1:8" ht="16.5" x14ac:dyDescent="0.6">
      <c r="A54" s="14" t="s">
        <v>120</v>
      </c>
      <c r="B54" s="79">
        <f>VLOOKUP($A54,'Sonar Profile'!$A$64:$E$143,2,FALSE)</f>
        <v>1.1205912294991385</v>
      </c>
      <c r="C54" s="68">
        <f>VLOOKUP($A54,'Sonar Profile'!$A$64:$E$143,5,FALSE)</f>
        <v>0.22709475332811277</v>
      </c>
      <c r="D54" s="69">
        <f>SUM((C54/B54)*100)</f>
        <v>20.265619375730388</v>
      </c>
      <c r="E54" s="34">
        <f t="shared" si="0"/>
        <v>-79.734380624269619</v>
      </c>
      <c r="F54" s="79">
        <f>SUM(B$13:B54)</f>
        <v>56.532160938832092</v>
      </c>
      <c r="G54" s="68">
        <f>SUM(C$13:C54)</f>
        <v>97.729052466718883</v>
      </c>
      <c r="H54" s="70">
        <f t="shared" si="1"/>
        <v>172.87337126996067</v>
      </c>
    </row>
    <row r="55" spans="1:8" ht="16.5" x14ac:dyDescent="0.6">
      <c r="A55" s="14" t="s">
        <v>64</v>
      </c>
      <c r="B55" s="79">
        <f>VLOOKUP($A55,'Sonar Profile'!$A$64:$E$143,2,FALSE)</f>
        <v>1.1248762263332091</v>
      </c>
      <c r="C55" s="68">
        <f>VLOOKUP($A55,'Sonar Profile'!$A$64:$E$143,5,FALSE)</f>
        <v>0.22709475332811277</v>
      </c>
      <c r="D55" s="69">
        <f>SUM((C55/B55)*100)</f>
        <v>20.188421446898204</v>
      </c>
      <c r="E55" s="34">
        <f t="shared" si="0"/>
        <v>-79.811578553101796</v>
      </c>
      <c r="F55" s="79">
        <f>SUM(B$13:B55)</f>
        <v>57.657037165165299</v>
      </c>
      <c r="G55" s="68">
        <f>SUM(C$13:C55)</f>
        <v>97.956147220047001</v>
      </c>
      <c r="H55" s="70">
        <f t="shared" si="1"/>
        <v>169.89452118297407</v>
      </c>
    </row>
    <row r="56" spans="1:8" ht="16.5" x14ac:dyDescent="0.6">
      <c r="A56" s="14" t="s">
        <v>105</v>
      </c>
      <c r="B56" s="79">
        <f>VLOOKUP($A56,'Sonar Profile'!$A$64:$E$143,2,FALSE)</f>
        <v>0.94918328646264805</v>
      </c>
      <c r="C56" s="68">
        <f>VLOOKUP($A56,'Sonar Profile'!$A$64:$E$143,5,FALSE)</f>
        <v>0.14878621769772907</v>
      </c>
      <c r="D56" s="69">
        <f>SUM((C56/B56)*100)</f>
        <v>15.675183056816714</v>
      </c>
      <c r="E56" s="34">
        <f t="shared" si="0"/>
        <v>-84.324816943183293</v>
      </c>
      <c r="F56" s="79">
        <f>SUM(B$13:B56)</f>
        <v>58.606220451627948</v>
      </c>
      <c r="G56" s="68">
        <f>SUM(C$13:C56)</f>
        <v>98.104933437744734</v>
      </c>
      <c r="H56" s="70">
        <f t="shared" si="1"/>
        <v>167.39679283484591</v>
      </c>
    </row>
    <row r="57" spans="1:8" ht="16.5" x14ac:dyDescent="0.6">
      <c r="A57" s="14" t="s">
        <v>123</v>
      </c>
      <c r="B57" s="79">
        <f>VLOOKUP($A57,'Sonar Profile'!$A$64:$E$143,2,FALSE)</f>
        <v>1.0893373825342936</v>
      </c>
      <c r="C57" s="68">
        <f>VLOOKUP($A57,'Sonar Profile'!$A$64:$E$143,5,FALSE)</f>
        <v>0.1644479248238058</v>
      </c>
      <c r="D57" s="69">
        <f>SUM((C57/B57)*100)</f>
        <v>15.096142614809127</v>
      </c>
      <c r="E57" s="34">
        <f t="shared" si="0"/>
        <v>-84.903857385190875</v>
      </c>
      <c r="F57" s="79">
        <f>SUM(B$13:B57)</f>
        <v>59.695557834162244</v>
      </c>
      <c r="G57" s="68">
        <f>SUM(C$13:C57)</f>
        <v>98.269381362568538</v>
      </c>
      <c r="H57" s="70">
        <f t="shared" si="1"/>
        <v>164.61757780296927</v>
      </c>
    </row>
    <row r="58" spans="1:8" ht="16.5" x14ac:dyDescent="0.6">
      <c r="A58" s="14" t="s">
        <v>75</v>
      </c>
      <c r="B58" s="79">
        <f>VLOOKUP($A58,'Sonar Profile'!$A$64:$E$143,2,FALSE)</f>
        <v>0.7203878575778383</v>
      </c>
      <c r="C58" s="68">
        <f>VLOOKUP($A58,'Sonar Profile'!$A$64:$E$143,5,FALSE)</f>
        <v>0.10180109631949884</v>
      </c>
      <c r="D58" s="69">
        <f>SUM((C58/B58)*100)</f>
        <v>14.131428680903213</v>
      </c>
      <c r="E58" s="34">
        <f t="shared" si="0"/>
        <v>-85.868571319096787</v>
      </c>
      <c r="F58" s="79">
        <f>SUM(B$13:B58)</f>
        <v>60.415945691740085</v>
      </c>
      <c r="G58" s="68">
        <f>SUM(C$13:C58)</f>
        <v>98.371182458888043</v>
      </c>
      <c r="H58" s="70">
        <f t="shared" si="1"/>
        <v>162.82321054909369</v>
      </c>
    </row>
    <row r="59" spans="1:8" ht="16.5" x14ac:dyDescent="0.6">
      <c r="A59" s="14" t="s">
        <v>78</v>
      </c>
      <c r="B59" s="79">
        <f>VLOOKUP($A59,'Sonar Profile'!$A$64:$E$143,2,FALSE)</f>
        <v>2.5465066401916654</v>
      </c>
      <c r="C59" s="68">
        <f>VLOOKUP($A59,'Sonar Profile'!$A$64:$E$143,5,FALSE)</f>
        <v>0.31323414252153486</v>
      </c>
      <c r="D59" s="69">
        <f>SUM((C59/B59)*100)</f>
        <v>12.300542931156818</v>
      </c>
      <c r="E59" s="34">
        <f t="shared" si="0"/>
        <v>-87.699457068843188</v>
      </c>
      <c r="F59" s="79">
        <f>SUM(B$13:B59)</f>
        <v>62.96245233193175</v>
      </c>
      <c r="G59" s="68">
        <f>SUM(C$13:C59)</f>
        <v>98.68441660140958</v>
      </c>
      <c r="H59" s="70">
        <f t="shared" si="1"/>
        <v>156.73534455290147</v>
      </c>
    </row>
    <row r="60" spans="1:8" ht="16.5" x14ac:dyDescent="0.6">
      <c r="A60" s="14" t="s">
        <v>117</v>
      </c>
      <c r="B60" s="79">
        <f>VLOOKUP($A60,'Sonar Profile'!$A$64:$E$143,2,FALSE)</f>
        <v>0.6836627717175171</v>
      </c>
      <c r="C60" s="68">
        <f>VLOOKUP($A60,'Sonar Profile'!$A$64:$E$143,5,FALSE)</f>
        <v>7.0477682067345337E-2</v>
      </c>
      <c r="D60" s="69">
        <f>SUM((C60/B60)*100)</f>
        <v>10.308837190343025</v>
      </c>
      <c r="E60" s="34">
        <f t="shared" si="0"/>
        <v>-89.691162809656973</v>
      </c>
      <c r="F60" s="79">
        <f>SUM(B$13:B60)</f>
        <v>63.646115103649265</v>
      </c>
      <c r="G60" s="68">
        <f>SUM(C$13:C60)</f>
        <v>98.754894283476929</v>
      </c>
      <c r="H60" s="70">
        <f t="shared" si="1"/>
        <v>155.16248575840356</v>
      </c>
    </row>
    <row r="61" spans="1:8" ht="16.5" x14ac:dyDescent="0.6">
      <c r="A61" s="14" t="s">
        <v>109</v>
      </c>
      <c r="B61" s="79">
        <f>VLOOKUP($A61,'Sonar Profile'!$A$64:$E$143,2,FALSE)</f>
        <v>2.5880856348950996</v>
      </c>
      <c r="C61" s="68">
        <f>VLOOKUP($A61,'Sonar Profile'!$A$64:$E$143,5,FALSE)</f>
        <v>0.25841816758026626</v>
      </c>
      <c r="D61" s="69">
        <f>SUM((C61/B61)*100)</f>
        <v>9.9849156494676983</v>
      </c>
      <c r="E61" s="34">
        <f t="shared" si="0"/>
        <v>-90.015084350532305</v>
      </c>
      <c r="F61" s="79">
        <f>SUM(B$13:B61)</f>
        <v>66.234200738544359</v>
      </c>
      <c r="G61" s="68">
        <f>SUM(C$13:C61)</f>
        <v>99.013312451057189</v>
      </c>
      <c r="H61" s="70">
        <f t="shared" si="1"/>
        <v>149.4897067481896</v>
      </c>
    </row>
    <row r="62" spans="1:8" ht="16.5" x14ac:dyDescent="0.6">
      <c r="A62" s="14" t="s">
        <v>125</v>
      </c>
      <c r="B62" s="79">
        <f>VLOOKUP($A62,'Sonar Profile'!$A$64:$E$143,2,FALSE)</f>
        <v>1.2007916834263674</v>
      </c>
      <c r="C62" s="68">
        <f>VLOOKUP($A62,'Sonar Profile'!$A$64:$E$143,5,FALSE)</f>
        <v>0.11746280344557558</v>
      </c>
      <c r="D62" s="69">
        <f>SUM((C62/B62)*100)</f>
        <v>9.7821133396264397</v>
      </c>
      <c r="E62" s="34">
        <f t="shared" si="0"/>
        <v>-90.217886660373566</v>
      </c>
      <c r="F62" s="79">
        <f>SUM(B$13:B62)</f>
        <v>67.434992421970733</v>
      </c>
      <c r="G62" s="68">
        <f>SUM(C$13:C62)</f>
        <v>99.130775254502765</v>
      </c>
      <c r="H62" s="70">
        <f t="shared" si="1"/>
        <v>147.00198175184394</v>
      </c>
    </row>
    <row r="63" spans="1:8" ht="16.5" x14ac:dyDescent="0.6">
      <c r="A63" s="14" t="s">
        <v>96</v>
      </c>
      <c r="B63" s="79">
        <f>VLOOKUP($A63,'Sonar Profile'!$A$64:$E$143,2,FALSE)</f>
        <v>1.2014655011959414</v>
      </c>
      <c r="C63" s="68">
        <f>VLOOKUP($A63,'Sonar Profile'!$A$64:$E$143,5,FALSE)</f>
        <v>0.11746280344557558</v>
      </c>
      <c r="D63" s="69">
        <f>SUM((C63/B63)*100)</f>
        <v>9.7766272380399482</v>
      </c>
      <c r="E63" s="34">
        <f t="shared" si="0"/>
        <v>-90.22337276196005</v>
      </c>
      <c r="F63" s="79">
        <f>SUM(B$13:B63)</f>
        <v>68.636457923166674</v>
      </c>
      <c r="G63" s="68">
        <f>SUM(C$13:C63)</f>
        <v>99.248238057948342</v>
      </c>
      <c r="H63" s="70">
        <f t="shared" si="1"/>
        <v>144.59988329970238</v>
      </c>
    </row>
    <row r="64" spans="1:8" ht="16.5" x14ac:dyDescent="0.6">
      <c r="A64" s="14" t="s">
        <v>94</v>
      </c>
      <c r="B64" s="79">
        <f>VLOOKUP($A64,'Sonar Profile'!$A$64:$E$143,2,FALSE)</f>
        <v>1.6221416357688849</v>
      </c>
      <c r="C64" s="68">
        <f>VLOOKUP($A64,'Sonar Profile'!$A$64:$E$143,5,FALSE)</f>
        <v>0.14878621769772907</v>
      </c>
      <c r="D64" s="69">
        <f>SUM((C64/B64)*100)</f>
        <v>9.1722087897217026</v>
      </c>
      <c r="E64" s="34">
        <f t="shared" si="0"/>
        <v>-90.827791210278292</v>
      </c>
      <c r="F64" s="79">
        <f>SUM(B$13:B64)</f>
        <v>70.258599558935558</v>
      </c>
      <c r="G64" s="68">
        <f>SUM(C$13:C64)</f>
        <v>99.397024275646075</v>
      </c>
      <c r="H64" s="70">
        <f t="shared" si="1"/>
        <v>141.47310777560847</v>
      </c>
    </row>
    <row r="65" spans="1:8" ht="16.5" x14ac:dyDescent="0.6">
      <c r="A65" s="14" t="s">
        <v>106</v>
      </c>
      <c r="B65" s="79">
        <f>VLOOKUP($A65,'Sonar Profile'!$A$64:$E$143,2,FALSE)</f>
        <v>1.055654563729417</v>
      </c>
      <c r="C65" s="68">
        <f>VLOOKUP($A65,'Sonar Profile'!$A$64:$E$143,5,FALSE)</f>
        <v>7.8308535630383716E-2</v>
      </c>
      <c r="D65" s="69">
        <f>SUM((C65/B65)*100)</f>
        <v>7.4180075870401474</v>
      </c>
      <c r="E65" s="34">
        <f t="shared" si="0"/>
        <v>-92.581992412959849</v>
      </c>
      <c r="F65" s="79">
        <f>SUM(B$13:B65)</f>
        <v>71.314254122664977</v>
      </c>
      <c r="G65" s="68">
        <f>SUM(C$13:C65)</f>
        <v>99.475332811276459</v>
      </c>
      <c r="H65" s="70">
        <f t="shared" si="1"/>
        <v>139.48870956453203</v>
      </c>
    </row>
    <row r="66" spans="1:8" ht="16.5" x14ac:dyDescent="0.6">
      <c r="A66" s="14" t="s">
        <v>127</v>
      </c>
      <c r="B66" s="79">
        <f>VLOOKUP($A66,'Sonar Profile'!$A$64:$E$143,2,FALSE)</f>
        <v>0.7890527126834147</v>
      </c>
      <c r="C66" s="68">
        <f>VLOOKUP($A66,'Sonar Profile'!$A$64:$E$143,5,FALSE)</f>
        <v>5.4815974941268601E-2</v>
      </c>
      <c r="D66" s="69">
        <f>SUM((C66/B66)*100)</f>
        <v>6.9470612115190802</v>
      </c>
      <c r="E66" s="34">
        <f t="shared" si="0"/>
        <v>-93.052938788480915</v>
      </c>
      <c r="F66" s="79">
        <f>SUM(B$13:B66)</f>
        <v>72.103306835348391</v>
      </c>
      <c r="G66" s="68">
        <f>SUM(C$13:C66)</f>
        <v>99.530148786217723</v>
      </c>
      <c r="H66" s="70">
        <f t="shared" si="1"/>
        <v>138.03825809750992</v>
      </c>
    </row>
    <row r="67" spans="1:8" ht="16.5" x14ac:dyDescent="0.6">
      <c r="A67" s="14" t="s">
        <v>128</v>
      </c>
      <c r="B67" s="79">
        <f>VLOOKUP($A67,'Sonar Profile'!$A$64:$E$143,2,FALSE)</f>
        <v>0.25621214591632629</v>
      </c>
      <c r="C67" s="68">
        <f>VLOOKUP($A67,'Sonar Profile'!$A$64:$E$143,5,FALSE)</f>
        <v>1.5661707126076743E-2</v>
      </c>
      <c r="D67" s="69">
        <f>SUM((C67/B67)*100)</f>
        <v>6.1127887087724329</v>
      </c>
      <c r="E67" s="34">
        <f t="shared" si="0"/>
        <v>-93.887211291227572</v>
      </c>
      <c r="F67" s="79">
        <f>SUM(B$13:B67)</f>
        <v>72.359518981264713</v>
      </c>
      <c r="G67" s="68">
        <f>SUM(C$13:C67)</f>
        <v>99.545810493343794</v>
      </c>
      <c r="H67" s="70">
        <f t="shared" si="1"/>
        <v>137.57113354929589</v>
      </c>
    </row>
    <row r="68" spans="1:8" ht="16.5" x14ac:dyDescent="0.6">
      <c r="A68" s="14" t="s">
        <v>118</v>
      </c>
      <c r="B68" s="79">
        <f>VLOOKUP($A68,'Sonar Profile'!$A$64:$E$143,2,FALSE)</f>
        <v>0.82921951445659325</v>
      </c>
      <c r="C68" s="68">
        <f>VLOOKUP($A68,'Sonar Profile'!$A$64:$E$143,5,FALSE)</f>
        <v>4.698512137823023E-2</v>
      </c>
      <c r="D68" s="69">
        <f>SUM((C68/B68)*100)</f>
        <v>5.6661861616969622</v>
      </c>
      <c r="E68" s="34">
        <f t="shared" si="0"/>
        <v>-94.333813838303044</v>
      </c>
      <c r="F68" s="79">
        <f>SUM(B$13:B68)</f>
        <v>73.18873849572131</v>
      </c>
      <c r="G68" s="68">
        <f>SUM(C$13:C68)</f>
        <v>99.592795614722021</v>
      </c>
      <c r="H68" s="70">
        <f t="shared" si="1"/>
        <v>136.07666652232885</v>
      </c>
    </row>
    <row r="69" spans="1:8" ht="16.5" x14ac:dyDescent="0.6">
      <c r="A69" s="14" t="s">
        <v>131</v>
      </c>
      <c r="B69" s="79">
        <f>VLOOKUP($A69,'Sonar Profile'!$A$64:$E$143,2,FALSE)</f>
        <v>1.6050419968020651</v>
      </c>
      <c r="C69" s="68">
        <f>VLOOKUP($A69,'Sonar Profile'!$A$64:$E$143,5,FALSE)</f>
        <v>8.6139389193422081E-2</v>
      </c>
      <c r="D69" s="69">
        <f>SUM((C69/B69)*100)</f>
        <v>5.3667997077365479</v>
      </c>
      <c r="E69" s="34">
        <f t="shared" si="0"/>
        <v>-94.633200292263453</v>
      </c>
      <c r="F69" s="79">
        <f>SUM(B$13:B69)</f>
        <v>74.793780492523382</v>
      </c>
      <c r="G69" s="68">
        <f>SUM(C$13:C69)</f>
        <v>99.678935003915441</v>
      </c>
      <c r="H69" s="70">
        <f t="shared" si="1"/>
        <v>133.27168963451402</v>
      </c>
    </row>
    <row r="70" spans="1:8" ht="16.5" x14ac:dyDescent="0.6">
      <c r="A70" s="14" t="s">
        <v>93</v>
      </c>
      <c r="B70" s="79">
        <f>VLOOKUP($A70,'Sonar Profile'!$A$64:$E$143,2,FALSE)</f>
        <v>0.90766884915031498</v>
      </c>
      <c r="C70" s="68">
        <f>VLOOKUP($A70,'Sonar Profile'!$A$64:$E$143,5,FALSE)</f>
        <v>4.698512137823023E-2</v>
      </c>
      <c r="D70" s="69">
        <f>SUM((C70/B70)*100)</f>
        <v>5.1764607127603686</v>
      </c>
      <c r="E70" s="34">
        <f t="shared" si="0"/>
        <v>-94.823539287239626</v>
      </c>
      <c r="F70" s="79">
        <f>SUM(B$13:B70)</f>
        <v>75.701449341673694</v>
      </c>
      <c r="G70" s="68">
        <f>SUM(C$13:C70)</f>
        <v>99.725920125293669</v>
      </c>
      <c r="H70" s="70">
        <f t="shared" si="1"/>
        <v>131.73581350495292</v>
      </c>
    </row>
    <row r="71" spans="1:8" ht="16.5" x14ac:dyDescent="0.6">
      <c r="A71" s="14" t="s">
        <v>119</v>
      </c>
      <c r="B71" s="79">
        <f>VLOOKUP($A71,'Sonar Profile'!$A$64:$E$143,2,FALSE)</f>
        <v>0.64654630667367075</v>
      </c>
      <c r="C71" s="68">
        <f>VLOOKUP($A71,'Sonar Profile'!$A$64:$E$143,5,FALSE)</f>
        <v>3.1323414252153486E-2</v>
      </c>
      <c r="D71" s="69">
        <f>SUM((C71/B71)*100)</f>
        <v>4.844728665036401</v>
      </c>
      <c r="E71" s="34">
        <f t="shared" si="0"/>
        <v>-95.155271334963601</v>
      </c>
      <c r="F71" s="79">
        <f>SUM(B$13:B71)</f>
        <v>76.347995648347364</v>
      </c>
      <c r="G71" s="68">
        <f>SUM(C$13:C71)</f>
        <v>99.757243539545826</v>
      </c>
      <c r="H71" s="70">
        <f t="shared" si="1"/>
        <v>130.66124747926526</v>
      </c>
    </row>
    <row r="72" spans="1:8" ht="16.5" x14ac:dyDescent="0.6">
      <c r="A72" s="14" t="s">
        <v>80</v>
      </c>
      <c r="B72" s="79">
        <f>VLOOKUP($A72,'Sonar Profile'!$A$64:$E$143,2,FALSE)</f>
        <v>1.1279386675733685</v>
      </c>
      <c r="C72" s="68">
        <f>VLOOKUP($A72,'Sonar Profile'!$A$64:$E$143,5,FALSE)</f>
        <v>4.698512137823023E-2</v>
      </c>
      <c r="D72" s="69">
        <f>SUM((C72/B72)*100)</f>
        <v>4.1655741335043839</v>
      </c>
      <c r="E72" s="34">
        <f t="shared" si="0"/>
        <v>-95.834425866495621</v>
      </c>
      <c r="F72" s="79">
        <f>SUM(B$13:B72)</f>
        <v>77.475934315920739</v>
      </c>
      <c r="G72" s="68">
        <f>SUM(C$13:C72)</f>
        <v>99.804228660924053</v>
      </c>
      <c r="H72" s="70">
        <f t="shared" si="1"/>
        <v>128.81965160169099</v>
      </c>
    </row>
    <row r="73" spans="1:8" ht="16.5" x14ac:dyDescent="0.6">
      <c r="A73" s="14" t="s">
        <v>79</v>
      </c>
      <c r="B73" s="79">
        <f>VLOOKUP($A73,'Sonar Profile'!$A$64:$E$143,2,FALSE)</f>
        <v>0.97574865289907375</v>
      </c>
      <c r="C73" s="68">
        <f>VLOOKUP($A73,'Sonar Profile'!$A$64:$E$143,5,FALSE)</f>
        <v>3.9154267815191858E-2</v>
      </c>
      <c r="D73" s="69">
        <f>SUM((C73/B73)*100)</f>
        <v>4.0127411602219007</v>
      </c>
      <c r="E73" s="34">
        <f t="shared" si="0"/>
        <v>-95.987258839778093</v>
      </c>
      <c r="F73" s="79">
        <f>SUM(B$13:B73)</f>
        <v>78.45168296881981</v>
      </c>
      <c r="G73" s="68">
        <f>SUM(C$13:C73)</f>
        <v>99.843382928739246</v>
      </c>
      <c r="H73" s="70">
        <f t="shared" si="1"/>
        <v>127.26735635285409</v>
      </c>
    </row>
    <row r="74" spans="1:8" ht="16.5" x14ac:dyDescent="0.6">
      <c r="A74" s="14" t="s">
        <v>121</v>
      </c>
      <c r="B74" s="79">
        <f>VLOOKUP($A74,'Sonar Profile'!$A$64:$E$143,2,FALSE)</f>
        <v>0.55241356078031789</v>
      </c>
      <c r="C74" s="68">
        <f>VLOOKUP($A74,'Sonar Profile'!$A$64:$E$143,5,FALSE)</f>
        <v>1.5661707126076743E-2</v>
      </c>
      <c r="D74" s="69">
        <f>SUM((C74/B74)*100)</f>
        <v>2.8351416833347876</v>
      </c>
      <c r="E74" s="34">
        <f t="shared" si="0"/>
        <v>-97.164858316665217</v>
      </c>
      <c r="F74" s="79">
        <f>SUM(B$13:B74)</f>
        <v>79.004096529600133</v>
      </c>
      <c r="G74" s="68">
        <f>SUM(C$13:C74)</f>
        <v>99.859044635865317</v>
      </c>
      <c r="H74" s="70">
        <f t="shared" si="1"/>
        <v>126.39729966211506</v>
      </c>
    </row>
    <row r="75" spans="1:8" ht="16.5" x14ac:dyDescent="0.6">
      <c r="A75" s="14" t="s">
        <v>110</v>
      </c>
      <c r="B75" s="79">
        <f>VLOOKUP($A75,'Sonar Profile'!$A$64:$E$143,2,FALSE)</f>
        <v>1.5136650445411648</v>
      </c>
      <c r="C75" s="68">
        <f>VLOOKUP($A75,'Sonar Profile'!$A$64:$E$143,5,FALSE)</f>
        <v>3.9154267815191858E-2</v>
      </c>
      <c r="D75" s="69">
        <f>SUM((C75/B75)*100)</f>
        <v>2.5867194301933978</v>
      </c>
      <c r="E75" s="34">
        <f t="shared" si="0"/>
        <v>-97.413280569806602</v>
      </c>
      <c r="F75" s="79">
        <f>SUM(B$13:B75)</f>
        <v>80.517761574141304</v>
      </c>
      <c r="G75" s="68">
        <f>SUM(C$13:C75)</f>
        <v>99.898198903680509</v>
      </c>
      <c r="H75" s="70">
        <f t="shared" si="1"/>
        <v>124.06976665849506</v>
      </c>
    </row>
    <row r="76" spans="1:8" ht="16.5" x14ac:dyDescent="0.6">
      <c r="A76" s="14" t="s">
        <v>77</v>
      </c>
      <c r="B76" s="79">
        <f>VLOOKUP($A76,'Sonar Profile'!$A$64:$E$143,2,FALSE)</f>
        <v>1.1067073555763354</v>
      </c>
      <c r="C76" s="68">
        <f>VLOOKUP($A76,'Sonar Profile'!$A$64:$E$143,5,FALSE)</f>
        <v>2.3492560689115115E-2</v>
      </c>
      <c r="D76" s="69">
        <f>SUM((C76/B76)*100)</f>
        <v>2.122743701913953</v>
      </c>
      <c r="E76" s="34">
        <f t="shared" si="0"/>
        <v>-97.877256298086053</v>
      </c>
      <c r="F76" s="79">
        <f>SUM(B$13:B76)</f>
        <v>81.624468929717636</v>
      </c>
      <c r="G76" s="68">
        <f>SUM(C$13:C76)</f>
        <v>99.92169146436963</v>
      </c>
      <c r="H76" s="70">
        <f t="shared" si="1"/>
        <v>122.41634496930907</v>
      </c>
    </row>
    <row r="77" spans="1:8" ht="16.5" x14ac:dyDescent="0.6">
      <c r="A77" s="14" t="s">
        <v>67</v>
      </c>
      <c r="B77" s="79">
        <f>VLOOKUP($A77,'Sonar Profile'!$A$64:$E$143,2,FALSE)</f>
        <v>1.0017249331417386</v>
      </c>
      <c r="C77" s="68">
        <f>VLOOKUP($A77,'Sonar Profile'!$A$64:$E$143,5,FALSE)</f>
        <v>1.5661707126076743E-2</v>
      </c>
      <c r="D77" s="69">
        <f>SUM((C77/B77)*100)</f>
        <v>1.5634738247910513</v>
      </c>
      <c r="E77" s="34">
        <f t="shared" si="0"/>
        <v>-98.436526175208954</v>
      </c>
      <c r="F77" s="79">
        <f>SUM(B$13:B77)</f>
        <v>82.626193862859381</v>
      </c>
      <c r="G77" s="68">
        <f>SUM(C$13:C77)</f>
        <v>99.937353171495701</v>
      </c>
      <c r="H77" s="70">
        <f t="shared" si="1"/>
        <v>120.951176012499</v>
      </c>
    </row>
    <row r="78" spans="1:8" ht="16.5" x14ac:dyDescent="0.6">
      <c r="A78" s="14" t="s">
        <v>112</v>
      </c>
      <c r="B78" s="79">
        <f>VLOOKUP($A78,'Sonar Profile'!$A$64:$E$143,2,FALSE)</f>
        <v>3.0470039540191554</v>
      </c>
      <c r="C78" s="68">
        <f>VLOOKUP($A78,'Sonar Profile'!$A$64:$E$143,5,FALSE)</f>
        <v>3.1323414252153486E-2</v>
      </c>
      <c r="D78" s="69">
        <f>SUM((C78/B78)*100)</f>
        <v>1.0280070103235766</v>
      </c>
      <c r="E78" s="34">
        <f t="shared" ref="E78:E92" si="2">D78-100</f>
        <v>-98.971992989676423</v>
      </c>
      <c r="F78" s="79">
        <f>SUM(B$13:B78)</f>
        <v>85.673197816878542</v>
      </c>
      <c r="G78" s="68">
        <f>SUM(C$13:C78)</f>
        <v>99.968676585747858</v>
      </c>
      <c r="H78" s="70">
        <f t="shared" ref="H78:H92" si="3">SUM((G78/F78)*100)</f>
        <v>116.68605717207505</v>
      </c>
    </row>
    <row r="79" spans="1:8" ht="16.5" x14ac:dyDescent="0.6">
      <c r="A79" s="14" t="s">
        <v>124</v>
      </c>
      <c r="B79" s="79">
        <f>VLOOKUP($A79,'Sonar Profile'!$A$64:$E$143,2,FALSE)</f>
        <v>0.90270196487278564</v>
      </c>
      <c r="C79" s="68">
        <f>VLOOKUP($A79,'Sonar Profile'!$A$64:$E$143,5,FALSE)</f>
        <v>7.8308535630383716E-3</v>
      </c>
      <c r="D79" s="69">
        <f>SUM((C79/B79)*100)</f>
        <v>0.86749047501430265</v>
      </c>
      <c r="E79" s="34">
        <f t="shared" si="2"/>
        <v>-99.132509524985693</v>
      </c>
      <c r="F79" s="79">
        <f>SUM(B$13:B79)</f>
        <v>86.575899781751332</v>
      </c>
      <c r="G79" s="68">
        <f>SUM(C$13:C79)</f>
        <v>99.976507439310893</v>
      </c>
      <c r="H79" s="70">
        <f t="shared" si="3"/>
        <v>115.47845034396531</v>
      </c>
    </row>
    <row r="80" spans="1:8" ht="16.5" x14ac:dyDescent="0.6">
      <c r="A80" s="14" t="s">
        <v>97</v>
      </c>
      <c r="B80" s="79">
        <f>VLOOKUP($A80,'Sonar Profile'!$A$64:$E$143,2,FALSE)</f>
        <v>1.0600162224654119</v>
      </c>
      <c r="C80" s="68">
        <f>VLOOKUP($A80,'Sonar Profile'!$A$64:$E$143,5,FALSE)</f>
        <v>7.8308535630383716E-3</v>
      </c>
      <c r="D80" s="69">
        <f>SUM((C80/B80)*100)</f>
        <v>0.73874846413436757</v>
      </c>
      <c r="E80" s="34">
        <f t="shared" si="2"/>
        <v>-99.261251535865625</v>
      </c>
      <c r="F80" s="79">
        <f>SUM(B$13:B80)</f>
        <v>87.635916004216739</v>
      </c>
      <c r="G80" s="68">
        <f>SUM(C$13:C80)</f>
        <v>99.984338292873929</v>
      </c>
      <c r="H80" s="70">
        <f t="shared" si="3"/>
        <v>114.09059533087213</v>
      </c>
    </row>
    <row r="81" spans="1:8" ht="16.5" x14ac:dyDescent="0.6">
      <c r="A81" s="14" t="s">
        <v>129</v>
      </c>
      <c r="B81" s="79">
        <f>VLOOKUP($A81,'Sonar Profile'!$A$64:$E$143,2,FALSE)</f>
        <v>1.1409227728577598</v>
      </c>
      <c r="C81" s="68">
        <f>VLOOKUP($A81,'Sonar Profile'!$A$64:$E$143,5,FALSE)</f>
        <v>7.8308535630383716E-3</v>
      </c>
      <c r="D81" s="69">
        <f>SUM((C81/B81)*100)</f>
        <v>0.68636140406101387</v>
      </c>
      <c r="E81" s="34">
        <f t="shared" si="2"/>
        <v>-99.313638595938983</v>
      </c>
      <c r="F81" s="79">
        <f>SUM(B$13:B81)</f>
        <v>88.776838777074502</v>
      </c>
      <c r="G81" s="68">
        <f>SUM(C$13:C81)</f>
        <v>99.992169146436964</v>
      </c>
      <c r="H81" s="70">
        <f t="shared" si="3"/>
        <v>112.63317158377876</v>
      </c>
    </row>
    <row r="82" spans="1:8" ht="16.5" x14ac:dyDescent="0.6">
      <c r="A82" s="14" t="s">
        <v>68</v>
      </c>
      <c r="B82" s="79">
        <f>VLOOKUP($A82,'Sonar Profile'!$A$64:$E$143,2,FALSE)</f>
        <v>1.6809372797105051</v>
      </c>
      <c r="C82" s="68">
        <f>VLOOKUP($A82,'Sonar Profile'!$A$64:$E$143,5,FALSE)</f>
        <v>7.8308535630383716E-3</v>
      </c>
      <c r="D82" s="69">
        <f>SUM((C82/B82)*100)</f>
        <v>0.46586232916358539</v>
      </c>
      <c r="E82" s="34">
        <f t="shared" si="2"/>
        <v>-99.534137670836415</v>
      </c>
      <c r="F82" s="79">
        <f>SUM(B$13:B82)</f>
        <v>90.457776056785008</v>
      </c>
      <c r="G82" s="68">
        <f>SUM(C$13:C82)</f>
        <v>100</v>
      </c>
      <c r="H82" s="70">
        <f t="shared" si="3"/>
        <v>110.54881554596794</v>
      </c>
    </row>
    <row r="83" spans="1:8" ht="16.5" x14ac:dyDescent="0.6">
      <c r="A83" s="14" t="s">
        <v>61</v>
      </c>
      <c r="B83" s="79">
        <f>VLOOKUP($A83,'Sonar Profile'!$A$64:$E$143,2,FALSE)</f>
        <v>0.15501036569784929</v>
      </c>
      <c r="C83" s="68">
        <f>VLOOKUP($A83,'Sonar Profile'!$A$64:$E$143,5,FALSE)</f>
        <v>0</v>
      </c>
      <c r="D83" s="69">
        <f>SUM((C83/B83)*100)</f>
        <v>0</v>
      </c>
      <c r="E83" s="34">
        <f t="shared" si="2"/>
        <v>-100</v>
      </c>
      <c r="F83" s="79">
        <f>SUM(B$13:B83)</f>
        <v>90.612786422482856</v>
      </c>
      <c r="G83" s="68">
        <f>SUM(C$13:C83)</f>
        <v>100</v>
      </c>
      <c r="H83" s="70">
        <f t="shared" si="3"/>
        <v>110.35970081942872</v>
      </c>
    </row>
    <row r="84" spans="1:8" ht="16.5" x14ac:dyDescent="0.6">
      <c r="A84" s="14" t="s">
        <v>48</v>
      </c>
      <c r="B84" s="79">
        <f>VLOOKUP($A84,'Sonar Profile'!$A$64:$E$143,2,FALSE)</f>
        <v>1.3013680639185907</v>
      </c>
      <c r="C84" s="68">
        <f>VLOOKUP($A84,'Sonar Profile'!$A$64:$E$143,5,FALSE)</f>
        <v>0</v>
      </c>
      <c r="D84" s="69">
        <f>SUM((C84/B84)*100)</f>
        <v>0</v>
      </c>
      <c r="E84" s="34">
        <f t="shared" si="2"/>
        <v>-100</v>
      </c>
      <c r="F84" s="79">
        <f>SUM(B$13:B84)</f>
        <v>91.914154486401443</v>
      </c>
      <c r="G84" s="68">
        <f>SUM(C$13:C84)</f>
        <v>100</v>
      </c>
      <c r="H84" s="70">
        <f t="shared" si="3"/>
        <v>108.7971711852007</v>
      </c>
    </row>
    <row r="85" spans="1:8" ht="16.5" x14ac:dyDescent="0.6">
      <c r="A85" s="14" t="s">
        <v>69</v>
      </c>
      <c r="B85" s="79">
        <f>VLOOKUP($A85,'Sonar Profile'!$A$64:$E$143,2,FALSE)</f>
        <v>1.727701039886411</v>
      </c>
      <c r="C85" s="68">
        <f>VLOOKUP($A85,'Sonar Profile'!$A$64:$E$143,5,FALSE)</f>
        <v>0</v>
      </c>
      <c r="D85" s="69">
        <f>SUM((C85/B85)*100)</f>
        <v>0</v>
      </c>
      <c r="E85" s="34">
        <f t="shared" si="2"/>
        <v>-100</v>
      </c>
      <c r="F85" s="79">
        <f>SUM(B$13:B85)</f>
        <v>93.641855526287856</v>
      </c>
      <c r="G85" s="68">
        <f>SUM(C$13:C85)</f>
        <v>100</v>
      </c>
      <c r="H85" s="70">
        <f t="shared" si="3"/>
        <v>106.78985314630725</v>
      </c>
    </row>
    <row r="86" spans="1:8" ht="16.5" x14ac:dyDescent="0.6">
      <c r="A86" s="14" t="s">
        <v>70</v>
      </c>
      <c r="B86" s="79">
        <f>VLOOKUP($A86,'Sonar Profile'!$A$64:$E$143,2,FALSE)</f>
        <v>0.67201823229839142</v>
      </c>
      <c r="C86" s="68">
        <f>VLOOKUP($A86,'Sonar Profile'!$A$64:$E$143,5,FALSE)</f>
        <v>0</v>
      </c>
      <c r="D86" s="69">
        <f>SUM((C86/B86)*100)</f>
        <v>0</v>
      </c>
      <c r="E86" s="34">
        <f t="shared" si="2"/>
        <v>-100</v>
      </c>
      <c r="F86" s="79">
        <f>SUM(B$13:B86)</f>
        <v>94.31387375858624</v>
      </c>
      <c r="G86" s="68">
        <f>SUM(C$13:C86)</f>
        <v>100</v>
      </c>
      <c r="H86" s="70">
        <f t="shared" si="3"/>
        <v>106.02893934350364</v>
      </c>
    </row>
    <row r="87" spans="1:8" ht="16.5" x14ac:dyDescent="0.6">
      <c r="A87" s="14" t="s">
        <v>81</v>
      </c>
      <c r="B87" s="79">
        <f>VLOOKUP($A87,'Sonar Profile'!$A$64:$E$143,2,FALSE)</f>
        <v>0.6511056724198987</v>
      </c>
      <c r="C87" s="68">
        <f>VLOOKUP($A87,'Sonar Profile'!$A$64:$E$143,5,FALSE)</f>
        <v>0</v>
      </c>
      <c r="D87" s="69">
        <f>SUM((C87/B87)*100)</f>
        <v>0</v>
      </c>
      <c r="E87" s="34">
        <f t="shared" si="2"/>
        <v>-100</v>
      </c>
      <c r="F87" s="79">
        <f>SUM(B$13:B87)</f>
        <v>94.964979431006142</v>
      </c>
      <c r="G87" s="68">
        <f>SUM(C$13:C87)</f>
        <v>100</v>
      </c>
      <c r="H87" s="70">
        <f t="shared" si="3"/>
        <v>105.30197615917128</v>
      </c>
    </row>
    <row r="88" spans="1:8" ht="16.5" x14ac:dyDescent="0.6">
      <c r="A88" s="14" t="s">
        <v>82</v>
      </c>
      <c r="B88" s="79">
        <f>VLOOKUP($A88,'Sonar Profile'!$A$64:$E$143,2,FALSE)</f>
        <v>0.99964699211580443</v>
      </c>
      <c r="C88" s="68">
        <f>VLOOKUP($A88,'Sonar Profile'!$A$64:$E$143,5,FALSE)</f>
        <v>0</v>
      </c>
      <c r="D88" s="69">
        <f>SUM((C88/B88)*100)</f>
        <v>0</v>
      </c>
      <c r="E88" s="34">
        <f t="shared" si="2"/>
        <v>-100</v>
      </c>
      <c r="F88" s="79">
        <f>SUM(B$13:B88)</f>
        <v>95.964626423121942</v>
      </c>
      <c r="G88" s="68">
        <f>SUM(C$13:C88)</f>
        <v>100</v>
      </c>
      <c r="H88" s="70">
        <f t="shared" si="3"/>
        <v>104.2050636023794</v>
      </c>
    </row>
    <row r="89" spans="1:8" ht="16.5" x14ac:dyDescent="0.6">
      <c r="A89" s="14" t="s">
        <v>83</v>
      </c>
      <c r="B89" s="79">
        <f>VLOOKUP($A89,'Sonar Profile'!$A$64:$E$143,2,FALSE)</f>
        <v>0.99630211228958865</v>
      </c>
      <c r="C89" s="68">
        <f>VLOOKUP($A89,'Sonar Profile'!$A$64:$E$143,5,FALSE)</f>
        <v>0</v>
      </c>
      <c r="D89" s="69">
        <f>SUM((C89/B89)*100)</f>
        <v>0</v>
      </c>
      <c r="E89" s="34">
        <f t="shared" si="2"/>
        <v>-100</v>
      </c>
      <c r="F89" s="79">
        <f>SUM(B$13:B89)</f>
        <v>96.960928535411526</v>
      </c>
      <c r="G89" s="68">
        <f>SUM(C$13:C89)</f>
        <v>100</v>
      </c>
      <c r="H89" s="70">
        <f t="shared" si="3"/>
        <v>103.13432586763911</v>
      </c>
    </row>
    <row r="90" spans="1:8" ht="16.5" x14ac:dyDescent="0.6">
      <c r="A90" s="14" t="s">
        <v>111</v>
      </c>
      <c r="B90" s="79">
        <f>VLOOKUP($A90,'Sonar Profile'!$A$64:$E$143,2,FALSE)</f>
        <v>1.1452682922459798</v>
      </c>
      <c r="C90" s="68">
        <f>VLOOKUP($A90,'Sonar Profile'!$A$64:$E$143,5,FALSE)</f>
        <v>0</v>
      </c>
      <c r="D90" s="69">
        <f>SUM((C90/B90)*100)</f>
        <v>0</v>
      </c>
      <c r="E90" s="34">
        <f t="shared" si="2"/>
        <v>-100</v>
      </c>
      <c r="F90" s="79">
        <f>SUM(B$13:B90)</f>
        <v>98.106196827657499</v>
      </c>
      <c r="G90" s="68">
        <f>SUM(C$13:C90)</f>
        <v>100</v>
      </c>
      <c r="H90" s="70">
        <f t="shared" si="3"/>
        <v>101.93036039881287</v>
      </c>
    </row>
    <row r="91" spans="1:8" ht="16.5" x14ac:dyDescent="0.6">
      <c r="A91" s="14" t="s">
        <v>126</v>
      </c>
      <c r="B91" s="79">
        <f>VLOOKUP($A91,'Sonar Profile'!$A$64:$E$143,2,FALSE)</f>
        <v>1.0040046160148508</v>
      </c>
      <c r="C91" s="68">
        <f>VLOOKUP($A91,'Sonar Profile'!$A$64:$E$143,5,FALSE)</f>
        <v>0</v>
      </c>
      <c r="D91" s="69">
        <f>SUM((C91/B91)*100)</f>
        <v>0</v>
      </c>
      <c r="E91" s="34">
        <f t="shared" si="2"/>
        <v>-100</v>
      </c>
      <c r="F91" s="79">
        <f>SUM(B$13:B91)</f>
        <v>99.110201443672352</v>
      </c>
      <c r="G91" s="68">
        <f>SUM(C$13:C91)</f>
        <v>100</v>
      </c>
      <c r="H91" s="70">
        <f t="shared" si="3"/>
        <v>100.89778705256023</v>
      </c>
    </row>
    <row r="92" spans="1:8" ht="16.5" x14ac:dyDescent="0.6">
      <c r="A92" s="14" t="s">
        <v>130</v>
      </c>
      <c r="B92" s="79">
        <f>VLOOKUP($A92,'Sonar Profile'!$A$64:$E$143,2,FALSE)</f>
        <v>0.88979855632726912</v>
      </c>
      <c r="C92" s="68">
        <f>VLOOKUP($A92,'Sonar Profile'!$A$64:$E$143,5,FALSE)</f>
        <v>0</v>
      </c>
      <c r="D92" s="69">
        <f>SUM((C92/B92)*100)</f>
        <v>0</v>
      </c>
      <c r="E92" s="34">
        <f t="shared" si="2"/>
        <v>-100</v>
      </c>
      <c r="F92" s="79">
        <f>SUM(B$13:B92)</f>
        <v>99.999999999999616</v>
      </c>
      <c r="G92" s="68">
        <f>SUM(C$13:C92)</f>
        <v>100</v>
      </c>
      <c r="H92" s="70">
        <f t="shared" si="3"/>
        <v>100.00000000000038</v>
      </c>
    </row>
  </sheetData>
  <sortState xmlns:xlrd2="http://schemas.microsoft.com/office/spreadsheetml/2017/richdata2" ref="A13:D92">
    <sortCondition descending="1" ref="D13:D92"/>
  </sortState>
  <mergeCells count="1">
    <mergeCell ref="F9:H9"/>
  </mergeCells>
  <conditionalFormatting sqref="E13:E92">
    <cfRule type="dataBar" priority="1">
      <dataBar showValue="0">
        <cfvo type="min"/>
        <cfvo type="max"/>
        <color rgb="FF00B050"/>
      </dataBar>
      <extLst>
        <ext xmlns:x14="http://schemas.microsoft.com/office/spreadsheetml/2009/9/main" uri="{B025F937-C7B1-47D3-B67F-A62EFF666E3E}">
          <x14:id>{81A0FCD0-F7DF-4FFC-A4DD-CE09FD3F2BFD}</x14:id>
        </ext>
      </extLst>
    </cfRule>
  </conditionalFormatting>
  <pageMargins left="0.19685039370078741" right="0.19685039370078741" top="0.19685039370078741" bottom="0.19685039370078741" header="0" footer="0.31496062992125984"/>
  <pageSetup paperSize="9" orientation="landscape" horizontalDpi="1200" verticalDpi="1200" r:id="rId1"/>
  <ignoredErrors>
    <ignoredError sqref="F14:G92" formulaRange="1"/>
  </ignoredErrors>
  <drawing r:id="rId2"/>
  <extLst>
    <ext xmlns:x14="http://schemas.microsoft.com/office/spreadsheetml/2009/9/main" uri="{78C0D931-6437-407d-A8EE-F0AAD7539E65}">
      <x14:conditionalFormattings>
        <x14:conditionalFormatting xmlns:xm="http://schemas.microsoft.com/office/excel/2006/main">
          <x14:cfRule type="dataBar" id="{81A0FCD0-F7DF-4FFC-A4DD-CE09FD3F2BFD}">
            <x14:dataBar minLength="0" maxLength="100">
              <x14:cfvo type="autoMin"/>
              <x14:cfvo type="autoMax"/>
              <x14:negativeFillColor rgb="FFFF0000"/>
              <x14:axisColor rgb="FF000000"/>
            </x14:dataBar>
          </x14:cfRule>
          <xm:sqref>E13:E92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Page</vt:lpstr>
      <vt:lpstr>Sonar Profile</vt:lpstr>
      <vt:lpstr>Ranked Index</vt:lpstr>
      <vt:lpstr>'Title Page'!Print_Area</vt:lpstr>
      <vt:lpstr>'Ranked Index'!Print_Titles</vt:lpstr>
      <vt:lpstr>'Sonar Profile'!Print_Titles</vt:lpstr>
    </vt:vector>
  </TitlesOfParts>
  <Company>Atlas Mapping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Lee</dc:creator>
  <cp:lastModifiedBy>Ash Mills</cp:lastModifiedBy>
  <cp:lastPrinted>2023-05-25T13:30:29Z</cp:lastPrinted>
  <dcterms:created xsi:type="dcterms:W3CDTF">2012-09-16T20:41:57Z</dcterms:created>
  <dcterms:modified xsi:type="dcterms:W3CDTF">2023-08-14T09:35:37Z</dcterms:modified>
</cp:coreProperties>
</file>